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生物資源産業学部\学務係\TA・RA\R４年度\"/>
    </mc:Choice>
  </mc:AlternateContent>
  <bookViews>
    <workbookView xWindow="930" yWindow="0" windowWidth="24270" windowHeight="11970" activeTab="1"/>
  </bookViews>
  <sheets>
    <sheet name="指定" sheetId="33" r:id="rId1"/>
    <sheet name="4" sheetId="47" r:id="rId2"/>
    <sheet name="5" sheetId="59" r:id="rId3"/>
    <sheet name="6" sheetId="60" r:id="rId4"/>
    <sheet name="7" sheetId="61" r:id="rId5"/>
    <sheet name="8" sheetId="62" r:id="rId6"/>
    <sheet name="9" sheetId="63" r:id="rId7"/>
    <sheet name="10" sheetId="64" r:id="rId8"/>
    <sheet name="11" sheetId="65" r:id="rId9"/>
    <sheet name="12" sheetId="66" r:id="rId10"/>
    <sheet name="1" sheetId="67" r:id="rId11"/>
    <sheet name="2" sheetId="68" r:id="rId12"/>
    <sheet name="3" sheetId="69" r:id="rId13"/>
  </sheets>
  <definedNames>
    <definedName name="_xlnm.Print_Area" localSheetId="10">'1'!$A$2:$S$27</definedName>
    <definedName name="_xlnm.Print_Area" localSheetId="7">'10'!$A$2:$S$27</definedName>
    <definedName name="_xlnm.Print_Area" localSheetId="8">'11'!$A$2:$S$27</definedName>
    <definedName name="_xlnm.Print_Area" localSheetId="9">'12'!$A$2:$S$27</definedName>
    <definedName name="_xlnm.Print_Area" localSheetId="11">'2'!$A$2:$S$27</definedName>
    <definedName name="_xlnm.Print_Area" localSheetId="12">'3'!$A$2:$S$27</definedName>
    <definedName name="_xlnm.Print_Area" localSheetId="1">'4'!$A$2:$S$27</definedName>
    <definedName name="_xlnm.Print_Area" localSheetId="2">'5'!$A$2:$S$27</definedName>
    <definedName name="_xlnm.Print_Area" localSheetId="3">'6'!$A$2:$S$27</definedName>
    <definedName name="_xlnm.Print_Area" localSheetId="4">'7'!$A$2:$S$27</definedName>
    <definedName name="_xlnm.Print_Area" localSheetId="5">'8'!$A$2:$S$27</definedName>
    <definedName name="_xlnm.Print_Area" localSheetId="6">'9'!$A$2:$S$27</definedName>
    <definedName name="祝日">指定!$E$4:$E$27</definedName>
    <definedName name="名称">指定!$F$4:$F$27</definedName>
  </definedNames>
  <calcPr calcId="162913"/>
</workbook>
</file>

<file path=xl/calcChain.xml><?xml version="1.0" encoding="utf-8"?>
<calcChain xmlns="http://schemas.openxmlformats.org/spreadsheetml/2006/main">
  <c r="P26" i="69" l="1"/>
  <c r="N26" i="69"/>
  <c r="O3" i="69"/>
  <c r="A1" i="69"/>
  <c r="F1" i="69" s="1"/>
  <c r="P26" i="68"/>
  <c r="N26" i="68"/>
  <c r="O3" i="68"/>
  <c r="A1" i="68"/>
  <c r="F1" i="68" s="1"/>
  <c r="A1" i="60"/>
  <c r="F1" i="60" s="1"/>
  <c r="A1" i="61"/>
  <c r="F1" i="61" s="1"/>
  <c r="A1" i="62"/>
  <c r="F1" i="62" s="1"/>
  <c r="A1" i="63"/>
  <c r="F1" i="63" s="1"/>
  <c r="A1" i="64"/>
  <c r="F1" i="64" s="1"/>
  <c r="A1" i="65"/>
  <c r="F1" i="65" s="1"/>
  <c r="A1" i="66"/>
  <c r="F1" i="66" s="1"/>
  <c r="A1" i="67"/>
  <c r="F1" i="67" s="1"/>
  <c r="A1" i="59"/>
  <c r="F1" i="59" s="1"/>
  <c r="A1" i="47"/>
  <c r="P26" i="67"/>
  <c r="N26" i="67"/>
  <c r="O3" i="67"/>
  <c r="P26" i="66"/>
  <c r="N26" i="66"/>
  <c r="O3" i="66"/>
  <c r="P26" i="65"/>
  <c r="N26" i="65"/>
  <c r="O3" i="65"/>
  <c r="P26" i="64"/>
  <c r="N26" i="64"/>
  <c r="O3" i="64"/>
  <c r="P26" i="63"/>
  <c r="N26" i="63"/>
  <c r="O3" i="63"/>
  <c r="P26" i="62"/>
  <c r="N26" i="62"/>
  <c r="O3" i="62"/>
  <c r="P26" i="61"/>
  <c r="N26" i="61"/>
  <c r="O3" i="61"/>
  <c r="P26" i="60"/>
  <c r="N26" i="60"/>
  <c r="O3" i="60"/>
  <c r="P26" i="59"/>
  <c r="N26" i="59"/>
  <c r="O3" i="59"/>
  <c r="D1" i="69" l="1"/>
  <c r="A3" i="69" s="1"/>
  <c r="D1" i="68"/>
  <c r="A3" i="68" s="1"/>
  <c r="D1" i="67"/>
  <c r="A3" i="67" s="1"/>
  <c r="D1" i="66"/>
  <c r="A3" i="66" s="1"/>
  <c r="D1" i="65"/>
  <c r="A3" i="65" s="1"/>
  <c r="D1" i="64"/>
  <c r="A3" i="64" s="1"/>
  <c r="D1" i="63"/>
  <c r="A3" i="63" s="1"/>
  <c r="D1" i="62"/>
  <c r="A3" i="62" s="1"/>
  <c r="D1" i="61"/>
  <c r="A3" i="61" s="1"/>
  <c r="D1" i="60"/>
  <c r="A3" i="60" s="1"/>
  <c r="D1" i="59"/>
  <c r="A3" i="59" s="1"/>
  <c r="A7" i="69" l="1"/>
  <c r="A7" i="68"/>
  <c r="A7" i="67"/>
  <c r="A7" i="66"/>
  <c r="A7" i="65"/>
  <c r="A7" i="64"/>
  <c r="A7" i="63"/>
  <c r="A7" i="62"/>
  <c r="A7" i="61"/>
  <c r="A7" i="60"/>
  <c r="A7" i="59"/>
  <c r="B7" i="69" l="1"/>
  <c r="C7" i="69"/>
  <c r="A8" i="69"/>
  <c r="K7" i="69"/>
  <c r="B7" i="68"/>
  <c r="C7" i="68"/>
  <c r="A8" i="68"/>
  <c r="K7" i="68"/>
  <c r="B7" i="67"/>
  <c r="C7" i="67"/>
  <c r="A8" i="67"/>
  <c r="K7" i="67"/>
  <c r="B7" i="66"/>
  <c r="C7" i="66"/>
  <c r="A8" i="66"/>
  <c r="K7" i="66"/>
  <c r="B7" i="65"/>
  <c r="C7" i="65"/>
  <c r="A8" i="65"/>
  <c r="K7" i="65"/>
  <c r="B7" i="64"/>
  <c r="C7" i="64"/>
  <c r="A8" i="64"/>
  <c r="K7" i="64"/>
  <c r="B7" i="63"/>
  <c r="A8" i="63"/>
  <c r="K7" i="63"/>
  <c r="C7" i="63"/>
  <c r="B7" i="62"/>
  <c r="A8" i="62"/>
  <c r="K7" i="62"/>
  <c r="C7" i="62"/>
  <c r="B7" i="61"/>
  <c r="A8" i="61"/>
  <c r="K7" i="61"/>
  <c r="C7" i="61"/>
  <c r="B7" i="60"/>
  <c r="C7" i="60"/>
  <c r="A8" i="60"/>
  <c r="K7" i="60"/>
  <c r="B7" i="59"/>
  <c r="C7" i="59"/>
  <c r="A8" i="59"/>
  <c r="K7" i="59"/>
  <c r="M7" i="69" l="1"/>
  <c r="L7" i="69"/>
  <c r="K8" i="69"/>
  <c r="T7" i="69"/>
  <c r="C8" i="69"/>
  <c r="A9" i="69"/>
  <c r="B8" i="69"/>
  <c r="M7" i="68"/>
  <c r="K8" i="68"/>
  <c r="L7" i="68"/>
  <c r="T7" i="68"/>
  <c r="C8" i="68"/>
  <c r="B8" i="68"/>
  <c r="A9" i="68"/>
  <c r="M7" i="67"/>
  <c r="L7" i="67"/>
  <c r="K8" i="67"/>
  <c r="T7" i="67"/>
  <c r="C8" i="67"/>
  <c r="B8" i="67"/>
  <c r="A9" i="67"/>
  <c r="M7" i="66"/>
  <c r="K8" i="66"/>
  <c r="L7" i="66"/>
  <c r="T7" i="66"/>
  <c r="C8" i="66"/>
  <c r="B8" i="66"/>
  <c r="A9" i="66"/>
  <c r="M7" i="65"/>
  <c r="L7" i="65"/>
  <c r="T7" i="65"/>
  <c r="K8" i="65"/>
  <c r="C8" i="65"/>
  <c r="A9" i="65"/>
  <c r="B8" i="65"/>
  <c r="M7" i="64"/>
  <c r="K8" i="64"/>
  <c r="T7" i="64"/>
  <c r="L7" i="64"/>
  <c r="C8" i="64"/>
  <c r="A9" i="64"/>
  <c r="B8" i="64"/>
  <c r="M7" i="63"/>
  <c r="K8" i="63"/>
  <c r="T7" i="63"/>
  <c r="L7" i="63"/>
  <c r="C8" i="63"/>
  <c r="A9" i="63"/>
  <c r="B8" i="63"/>
  <c r="M7" i="62"/>
  <c r="T7" i="62"/>
  <c r="L7" i="62"/>
  <c r="K8" i="62"/>
  <c r="C8" i="62"/>
  <c r="B8" i="62"/>
  <c r="A9" i="62"/>
  <c r="M7" i="61"/>
  <c r="L7" i="61"/>
  <c r="K8" i="61"/>
  <c r="T7" i="61"/>
  <c r="C8" i="61"/>
  <c r="B8" i="61"/>
  <c r="A9" i="61"/>
  <c r="M7" i="60"/>
  <c r="K8" i="60"/>
  <c r="T7" i="60"/>
  <c r="L7" i="60"/>
  <c r="C8" i="60"/>
  <c r="A9" i="60"/>
  <c r="B8" i="60"/>
  <c r="M7" i="59"/>
  <c r="T7" i="59"/>
  <c r="L7" i="59"/>
  <c r="K8" i="59"/>
  <c r="C8" i="59"/>
  <c r="A9" i="59"/>
  <c r="B8" i="59"/>
  <c r="O3" i="47"/>
  <c r="F1" i="47"/>
  <c r="D1" i="47"/>
  <c r="A3" i="47" s="1"/>
  <c r="K9" i="69" l="1"/>
  <c r="T8" i="69"/>
  <c r="M8" i="69"/>
  <c r="L8" i="69"/>
  <c r="A10" i="69"/>
  <c r="C9" i="69"/>
  <c r="B9" i="69"/>
  <c r="A10" i="68"/>
  <c r="C9" i="68"/>
  <c r="B9" i="68"/>
  <c r="K9" i="68"/>
  <c r="T8" i="68"/>
  <c r="M8" i="68"/>
  <c r="L8" i="68"/>
  <c r="A10" i="67"/>
  <c r="C9" i="67"/>
  <c r="B9" i="67"/>
  <c r="K9" i="67"/>
  <c r="T8" i="67"/>
  <c r="M8" i="67"/>
  <c r="L8" i="67"/>
  <c r="A10" i="66"/>
  <c r="C9" i="66"/>
  <c r="B9" i="66"/>
  <c r="K9" i="66"/>
  <c r="T8" i="66"/>
  <c r="M8" i="66"/>
  <c r="L8" i="66"/>
  <c r="K9" i="65"/>
  <c r="T8" i="65"/>
  <c r="M8" i="65"/>
  <c r="L8" i="65"/>
  <c r="A10" i="65"/>
  <c r="C9" i="65"/>
  <c r="B9" i="65"/>
  <c r="A10" i="64"/>
  <c r="C9" i="64"/>
  <c r="B9" i="64"/>
  <c r="K9" i="64"/>
  <c r="T8" i="64"/>
  <c r="M8" i="64"/>
  <c r="L8" i="64"/>
  <c r="A10" i="63"/>
  <c r="C9" i="63"/>
  <c r="B9" i="63"/>
  <c r="K9" i="63"/>
  <c r="T8" i="63"/>
  <c r="M8" i="63"/>
  <c r="L8" i="63"/>
  <c r="K9" i="62"/>
  <c r="T8" i="62"/>
  <c r="M8" i="62"/>
  <c r="L8" i="62"/>
  <c r="A10" i="62"/>
  <c r="C9" i="62"/>
  <c r="B9" i="62"/>
  <c r="A10" i="61"/>
  <c r="C9" i="61"/>
  <c r="B9" i="61"/>
  <c r="K9" i="61"/>
  <c r="T8" i="61"/>
  <c r="M8" i="61"/>
  <c r="L8" i="61"/>
  <c r="A10" i="60"/>
  <c r="C9" i="60"/>
  <c r="B9" i="60"/>
  <c r="K9" i="60"/>
  <c r="T8" i="60"/>
  <c r="M8" i="60"/>
  <c r="L8" i="60"/>
  <c r="A10" i="59"/>
  <c r="C9" i="59"/>
  <c r="B9" i="59"/>
  <c r="K9" i="59"/>
  <c r="T8" i="59"/>
  <c r="M8" i="59"/>
  <c r="L8" i="59"/>
  <c r="A7" i="47"/>
  <c r="K7" i="47" s="1"/>
  <c r="B7" i="47" l="1"/>
  <c r="A11" i="69"/>
  <c r="B10" i="69"/>
  <c r="C10" i="69"/>
  <c r="K10" i="69"/>
  <c r="T9" i="69"/>
  <c r="M9" i="69"/>
  <c r="L9" i="69"/>
  <c r="L9" i="68"/>
  <c r="K10" i="68"/>
  <c r="T9" i="68"/>
  <c r="M9" i="68"/>
  <c r="B10" i="68"/>
  <c r="A11" i="68"/>
  <c r="C10" i="68"/>
  <c r="K10" i="67"/>
  <c r="T9" i="67"/>
  <c r="L9" i="67"/>
  <c r="M9" i="67"/>
  <c r="A11" i="67"/>
  <c r="B10" i="67"/>
  <c r="C10" i="67"/>
  <c r="L9" i="66"/>
  <c r="K10" i="66"/>
  <c r="T9" i="66"/>
  <c r="M9" i="66"/>
  <c r="A11" i="66"/>
  <c r="B10" i="66"/>
  <c r="C10" i="66"/>
  <c r="B10" i="65"/>
  <c r="A11" i="65"/>
  <c r="C10" i="65"/>
  <c r="K10" i="65"/>
  <c r="T9" i="65"/>
  <c r="L9" i="65"/>
  <c r="M9" i="65"/>
  <c r="L9" i="64"/>
  <c r="K10" i="64"/>
  <c r="T9" i="64"/>
  <c r="M9" i="64"/>
  <c r="B10" i="64"/>
  <c r="A11" i="64"/>
  <c r="C10" i="64"/>
  <c r="L9" i="63"/>
  <c r="K10" i="63"/>
  <c r="T9" i="63"/>
  <c r="M9" i="63"/>
  <c r="B10" i="63"/>
  <c r="A11" i="63"/>
  <c r="C10" i="63"/>
  <c r="A11" i="62"/>
  <c r="C10" i="62"/>
  <c r="B10" i="62"/>
  <c r="L9" i="62"/>
  <c r="K10" i="62"/>
  <c r="T9" i="62"/>
  <c r="M9" i="62"/>
  <c r="K10" i="61"/>
  <c r="T9" i="61"/>
  <c r="M9" i="61"/>
  <c r="L9" i="61"/>
  <c r="C7" i="47"/>
  <c r="A11" i="61"/>
  <c r="C10" i="61"/>
  <c r="B10" i="61"/>
  <c r="B10" i="60"/>
  <c r="A11" i="60"/>
  <c r="C10" i="60"/>
  <c r="L9" i="60"/>
  <c r="K10" i="60"/>
  <c r="T9" i="60"/>
  <c r="M9" i="60"/>
  <c r="A8" i="47"/>
  <c r="A9" i="47" s="1"/>
  <c r="K10" i="59"/>
  <c r="T9" i="59"/>
  <c r="L9" i="59"/>
  <c r="M9" i="59"/>
  <c r="B10" i="59"/>
  <c r="A11" i="59"/>
  <c r="C10" i="59"/>
  <c r="C8" i="47"/>
  <c r="L10" i="69" l="1"/>
  <c r="K11" i="69"/>
  <c r="T10" i="69"/>
  <c r="M10" i="69"/>
  <c r="B11" i="69"/>
  <c r="C11" i="69"/>
  <c r="A12" i="69"/>
  <c r="B11" i="68"/>
  <c r="C11" i="68"/>
  <c r="A12" i="68"/>
  <c r="L10" i="68"/>
  <c r="M10" i="68"/>
  <c r="K11" i="68"/>
  <c r="T10" i="68"/>
  <c r="B11" i="67"/>
  <c r="C11" i="67"/>
  <c r="A12" i="67"/>
  <c r="L10" i="67"/>
  <c r="M10" i="67"/>
  <c r="K11" i="67"/>
  <c r="T10" i="67"/>
  <c r="L10" i="66"/>
  <c r="M10" i="66"/>
  <c r="K11" i="66"/>
  <c r="T10" i="66"/>
  <c r="B11" i="66"/>
  <c r="C11" i="66"/>
  <c r="A12" i="66"/>
  <c r="L10" i="65"/>
  <c r="K11" i="65"/>
  <c r="T10" i="65"/>
  <c r="M10" i="65"/>
  <c r="B11" i="65"/>
  <c r="C11" i="65"/>
  <c r="A12" i="65"/>
  <c r="B11" i="64"/>
  <c r="C11" i="64"/>
  <c r="A12" i="64"/>
  <c r="L10" i="64"/>
  <c r="M10" i="64"/>
  <c r="K11" i="64"/>
  <c r="T10" i="64"/>
  <c r="B11" i="63"/>
  <c r="C11" i="63"/>
  <c r="A12" i="63"/>
  <c r="L10" i="63"/>
  <c r="M10" i="63"/>
  <c r="K11" i="63"/>
  <c r="T10" i="63"/>
  <c r="L10" i="62"/>
  <c r="M10" i="62"/>
  <c r="K11" i="62"/>
  <c r="T10" i="62"/>
  <c r="B11" i="62"/>
  <c r="C11" i="62"/>
  <c r="A12" i="62"/>
  <c r="B11" i="61"/>
  <c r="A12" i="61"/>
  <c r="C11" i="61"/>
  <c r="L10" i="61"/>
  <c r="K11" i="61"/>
  <c r="T10" i="61"/>
  <c r="M10" i="61"/>
  <c r="B8" i="47"/>
  <c r="B11" i="60"/>
  <c r="C11" i="60"/>
  <c r="A12" i="60"/>
  <c r="L10" i="60"/>
  <c r="M10" i="60"/>
  <c r="K11" i="60"/>
  <c r="T10" i="60"/>
  <c r="L10" i="59"/>
  <c r="M10" i="59"/>
  <c r="K11" i="59"/>
  <c r="T10" i="59"/>
  <c r="B11" i="59"/>
  <c r="C11" i="59"/>
  <c r="A12" i="59"/>
  <c r="A10" i="47"/>
  <c r="B9" i="47"/>
  <c r="C9" i="47"/>
  <c r="C12" i="69" l="1"/>
  <c r="B12" i="69"/>
  <c r="A13" i="69"/>
  <c r="M11" i="69"/>
  <c r="L11" i="69"/>
  <c r="T11" i="69"/>
  <c r="K12" i="69"/>
  <c r="C12" i="68"/>
  <c r="A13" i="68"/>
  <c r="B12" i="68"/>
  <c r="M11" i="68"/>
  <c r="K12" i="68"/>
  <c r="L11" i="68"/>
  <c r="T11" i="68"/>
  <c r="C12" i="67"/>
  <c r="B12" i="67"/>
  <c r="A13" i="67"/>
  <c r="M11" i="67"/>
  <c r="L11" i="67"/>
  <c r="K12" i="67"/>
  <c r="T11" i="67"/>
  <c r="C12" i="66"/>
  <c r="A13" i="66"/>
  <c r="B12" i="66"/>
  <c r="M11" i="66"/>
  <c r="T11" i="66"/>
  <c r="L11" i="66"/>
  <c r="K12" i="66"/>
  <c r="C12" i="65"/>
  <c r="B12" i="65"/>
  <c r="A13" i="65"/>
  <c r="M11" i="65"/>
  <c r="K12" i="65"/>
  <c r="L11" i="65"/>
  <c r="T11" i="65"/>
  <c r="C12" i="64"/>
  <c r="A13" i="64"/>
  <c r="B12" i="64"/>
  <c r="M11" i="64"/>
  <c r="K12" i="64"/>
  <c r="T11" i="64"/>
  <c r="L11" i="64"/>
  <c r="C12" i="63"/>
  <c r="A13" i="63"/>
  <c r="B12" i="63"/>
  <c r="M11" i="63"/>
  <c r="K12" i="63"/>
  <c r="T11" i="63"/>
  <c r="L11" i="63"/>
  <c r="C12" i="62"/>
  <c r="B12" i="62"/>
  <c r="A13" i="62"/>
  <c r="M11" i="62"/>
  <c r="L11" i="62"/>
  <c r="K12" i="62"/>
  <c r="T11" i="62"/>
  <c r="C12" i="61"/>
  <c r="B12" i="61"/>
  <c r="A13" i="61"/>
  <c r="M11" i="61"/>
  <c r="L11" i="61"/>
  <c r="K12" i="61"/>
  <c r="T11" i="61"/>
  <c r="C12" i="60"/>
  <c r="A13" i="60"/>
  <c r="B12" i="60"/>
  <c r="M11" i="60"/>
  <c r="K12" i="60"/>
  <c r="T11" i="60"/>
  <c r="L11" i="60"/>
  <c r="C12" i="59"/>
  <c r="A13" i="59"/>
  <c r="B12" i="59"/>
  <c r="M11" i="59"/>
  <c r="T11" i="59"/>
  <c r="L11" i="59"/>
  <c r="K12" i="59"/>
  <c r="B10" i="47"/>
  <c r="C10" i="47"/>
  <c r="A11" i="47"/>
  <c r="K13" i="69" l="1"/>
  <c r="T12" i="69"/>
  <c r="M12" i="69"/>
  <c r="L12" i="69"/>
  <c r="A14" i="69"/>
  <c r="C13" i="69"/>
  <c r="B13" i="69"/>
  <c r="A14" i="68"/>
  <c r="C13" i="68"/>
  <c r="B13" i="68"/>
  <c r="K13" i="68"/>
  <c r="T12" i="68"/>
  <c r="M12" i="68"/>
  <c r="L12" i="68"/>
  <c r="A14" i="67"/>
  <c r="C13" i="67"/>
  <c r="B13" i="67"/>
  <c r="K13" i="67"/>
  <c r="T12" i="67"/>
  <c r="M12" i="67"/>
  <c r="L12" i="67"/>
  <c r="K13" i="66"/>
  <c r="T12" i="66"/>
  <c r="M12" i="66"/>
  <c r="L12" i="66"/>
  <c r="A14" i="66"/>
  <c r="C13" i="66"/>
  <c r="B13" i="66"/>
  <c r="A14" i="65"/>
  <c r="C13" i="65"/>
  <c r="B13" i="65"/>
  <c r="K13" i="65"/>
  <c r="T12" i="65"/>
  <c r="M12" i="65"/>
  <c r="L12" i="65"/>
  <c r="A14" i="64"/>
  <c r="C13" i="64"/>
  <c r="B13" i="64"/>
  <c r="K13" i="64"/>
  <c r="T12" i="64"/>
  <c r="M12" i="64"/>
  <c r="L12" i="64"/>
  <c r="A14" i="63"/>
  <c r="C13" i="63"/>
  <c r="B13" i="63"/>
  <c r="K13" i="63"/>
  <c r="T12" i="63"/>
  <c r="M12" i="63"/>
  <c r="L12" i="63"/>
  <c r="A14" i="62"/>
  <c r="C13" i="62"/>
  <c r="B13" i="62"/>
  <c r="K13" i="62"/>
  <c r="T12" i="62"/>
  <c r="M12" i="62"/>
  <c r="L12" i="62"/>
  <c r="A14" i="61"/>
  <c r="C13" i="61"/>
  <c r="B13" i="61"/>
  <c r="K13" i="61"/>
  <c r="T12" i="61"/>
  <c r="M12" i="61"/>
  <c r="L12" i="61"/>
  <c r="A14" i="60"/>
  <c r="C13" i="60"/>
  <c r="B13" i="60"/>
  <c r="K13" i="60"/>
  <c r="T12" i="60"/>
  <c r="M12" i="60"/>
  <c r="L12" i="60"/>
  <c r="A14" i="59"/>
  <c r="C13" i="59"/>
  <c r="B13" i="59"/>
  <c r="K13" i="59"/>
  <c r="T12" i="59"/>
  <c r="M12" i="59"/>
  <c r="L12" i="59"/>
  <c r="C11" i="47"/>
  <c r="B11" i="47"/>
  <c r="A12" i="47"/>
  <c r="A15" i="69" l="1"/>
  <c r="B14" i="69"/>
  <c r="C14" i="69"/>
  <c r="L13" i="69"/>
  <c r="K14" i="69"/>
  <c r="T13" i="69"/>
  <c r="M13" i="69"/>
  <c r="L13" i="68"/>
  <c r="K14" i="68"/>
  <c r="T13" i="68"/>
  <c r="M13" i="68"/>
  <c r="B14" i="68"/>
  <c r="A15" i="68"/>
  <c r="C14" i="68"/>
  <c r="K14" i="67"/>
  <c r="T13" i="67"/>
  <c r="L13" i="67"/>
  <c r="M13" i="67"/>
  <c r="A15" i="67"/>
  <c r="B14" i="67"/>
  <c r="C14" i="67"/>
  <c r="B14" i="66"/>
  <c r="A15" i="66"/>
  <c r="C14" i="66"/>
  <c r="K14" i="66"/>
  <c r="T13" i="66"/>
  <c r="L13" i="66"/>
  <c r="M13" i="66"/>
  <c r="K14" i="65"/>
  <c r="T13" i="65"/>
  <c r="L13" i="65"/>
  <c r="M13" i="65"/>
  <c r="A15" i="65"/>
  <c r="C14" i="65"/>
  <c r="B14" i="65"/>
  <c r="B14" i="64"/>
  <c r="A15" i="64"/>
  <c r="C14" i="64"/>
  <c r="L13" i="64"/>
  <c r="K14" i="64"/>
  <c r="T13" i="64"/>
  <c r="M13" i="64"/>
  <c r="L13" i="63"/>
  <c r="K14" i="63"/>
  <c r="T13" i="63"/>
  <c r="M13" i="63"/>
  <c r="B14" i="63"/>
  <c r="A15" i="63"/>
  <c r="C14" i="63"/>
  <c r="K14" i="62"/>
  <c r="T13" i="62"/>
  <c r="L13" i="62"/>
  <c r="M13" i="62"/>
  <c r="A15" i="62"/>
  <c r="C14" i="62"/>
  <c r="B14" i="62"/>
  <c r="A15" i="61"/>
  <c r="C14" i="61"/>
  <c r="B14" i="61"/>
  <c r="K14" i="61"/>
  <c r="T13" i="61"/>
  <c r="M13" i="61"/>
  <c r="L13" i="61"/>
  <c r="B14" i="60"/>
  <c r="A15" i="60"/>
  <c r="C14" i="60"/>
  <c r="L13" i="60"/>
  <c r="K14" i="60"/>
  <c r="T13" i="60"/>
  <c r="M13" i="60"/>
  <c r="K14" i="59"/>
  <c r="T13" i="59"/>
  <c r="L13" i="59"/>
  <c r="M13" i="59"/>
  <c r="A15" i="59"/>
  <c r="B14" i="59"/>
  <c r="C14" i="59"/>
  <c r="A13" i="47"/>
  <c r="C12" i="47"/>
  <c r="B12" i="47"/>
  <c r="L14" i="69" l="1"/>
  <c r="K15" i="69"/>
  <c r="T14" i="69"/>
  <c r="M14" i="69"/>
  <c r="B15" i="69"/>
  <c r="C15" i="69"/>
  <c r="A16" i="69"/>
  <c r="B15" i="68"/>
  <c r="C15" i="68"/>
  <c r="A16" i="68"/>
  <c r="L14" i="68"/>
  <c r="M14" i="68"/>
  <c r="K15" i="68"/>
  <c r="T14" i="68"/>
  <c r="B15" i="67"/>
  <c r="C15" i="67"/>
  <c r="A16" i="67"/>
  <c r="L14" i="67"/>
  <c r="M14" i="67"/>
  <c r="K15" i="67"/>
  <c r="T14" i="67"/>
  <c r="L14" i="66"/>
  <c r="M14" i="66"/>
  <c r="K15" i="66"/>
  <c r="T14" i="66"/>
  <c r="B15" i="66"/>
  <c r="C15" i="66"/>
  <c r="A16" i="66"/>
  <c r="B15" i="65"/>
  <c r="A16" i="65"/>
  <c r="C15" i="65"/>
  <c r="L14" i="65"/>
  <c r="K15" i="65"/>
  <c r="T14" i="65"/>
  <c r="M14" i="65"/>
  <c r="B15" i="64"/>
  <c r="C15" i="64"/>
  <c r="A16" i="64"/>
  <c r="L14" i="64"/>
  <c r="M14" i="64"/>
  <c r="K15" i="64"/>
  <c r="T14" i="64"/>
  <c r="B15" i="63"/>
  <c r="C15" i="63"/>
  <c r="A16" i="63"/>
  <c r="L14" i="63"/>
  <c r="M14" i="63"/>
  <c r="K15" i="63"/>
  <c r="T14" i="63"/>
  <c r="B15" i="62"/>
  <c r="C15" i="62"/>
  <c r="A16" i="62"/>
  <c r="L14" i="62"/>
  <c r="M14" i="62"/>
  <c r="K15" i="62"/>
  <c r="T14" i="62"/>
  <c r="B15" i="61"/>
  <c r="A16" i="61"/>
  <c r="C15" i="61"/>
  <c r="L14" i="61"/>
  <c r="K15" i="61"/>
  <c r="T14" i="61"/>
  <c r="M14" i="61"/>
  <c r="B15" i="60"/>
  <c r="C15" i="60"/>
  <c r="A16" i="60"/>
  <c r="L14" i="60"/>
  <c r="M14" i="60"/>
  <c r="K15" i="60"/>
  <c r="T14" i="60"/>
  <c r="B15" i="59"/>
  <c r="C15" i="59"/>
  <c r="A16" i="59"/>
  <c r="L14" i="59"/>
  <c r="M14" i="59"/>
  <c r="K15" i="59"/>
  <c r="T14" i="59"/>
  <c r="A14" i="47"/>
  <c r="C13" i="47"/>
  <c r="B13" i="47"/>
  <c r="C16" i="69" l="1"/>
  <c r="A17" i="69"/>
  <c r="B16" i="69"/>
  <c r="M15" i="69"/>
  <c r="L15" i="69"/>
  <c r="T15" i="69"/>
  <c r="K16" i="69"/>
  <c r="C16" i="68"/>
  <c r="A17" i="68"/>
  <c r="B16" i="68"/>
  <c r="M15" i="68"/>
  <c r="K16" i="68"/>
  <c r="T15" i="68"/>
  <c r="L15" i="68"/>
  <c r="C16" i="67"/>
  <c r="B16" i="67"/>
  <c r="A17" i="67"/>
  <c r="M15" i="67"/>
  <c r="L15" i="67"/>
  <c r="K16" i="67"/>
  <c r="T15" i="67"/>
  <c r="C16" i="66"/>
  <c r="B16" i="66"/>
  <c r="A17" i="66"/>
  <c r="M15" i="66"/>
  <c r="K16" i="66"/>
  <c r="L15" i="66"/>
  <c r="T15" i="66"/>
  <c r="C16" i="65"/>
  <c r="B16" i="65"/>
  <c r="A17" i="65"/>
  <c r="M15" i="65"/>
  <c r="L15" i="65"/>
  <c r="K16" i="65"/>
  <c r="T15" i="65"/>
  <c r="C16" i="64"/>
  <c r="A17" i="64"/>
  <c r="B16" i="64"/>
  <c r="M15" i="64"/>
  <c r="K16" i="64"/>
  <c r="T15" i="64"/>
  <c r="L15" i="64"/>
  <c r="C16" i="63"/>
  <c r="A17" i="63"/>
  <c r="B16" i="63"/>
  <c r="M15" i="63"/>
  <c r="K16" i="63"/>
  <c r="T15" i="63"/>
  <c r="L15" i="63"/>
  <c r="C16" i="62"/>
  <c r="B16" i="62"/>
  <c r="A17" i="62"/>
  <c r="M15" i="62"/>
  <c r="K16" i="62"/>
  <c r="L15" i="62"/>
  <c r="T15" i="62"/>
  <c r="C16" i="61"/>
  <c r="B16" i="61"/>
  <c r="A17" i="61"/>
  <c r="M15" i="61"/>
  <c r="L15" i="61"/>
  <c r="K16" i="61"/>
  <c r="T15" i="61"/>
  <c r="C16" i="60"/>
  <c r="A17" i="60"/>
  <c r="B16" i="60"/>
  <c r="M15" i="60"/>
  <c r="K16" i="60"/>
  <c r="T15" i="60"/>
  <c r="L15" i="60"/>
  <c r="M15" i="59"/>
  <c r="L15" i="59"/>
  <c r="K16" i="59"/>
  <c r="T15" i="59"/>
  <c r="C16" i="59"/>
  <c r="B16" i="59"/>
  <c r="A17" i="59"/>
  <c r="B14" i="47"/>
  <c r="A15" i="47"/>
  <c r="C14" i="47"/>
  <c r="K17" i="69" l="1"/>
  <c r="T16" i="69"/>
  <c r="M16" i="69"/>
  <c r="L16" i="69"/>
  <c r="A18" i="69"/>
  <c r="C17" i="69"/>
  <c r="B17" i="69"/>
  <c r="A18" i="68"/>
  <c r="C17" i="68"/>
  <c r="B17" i="68"/>
  <c r="K17" i="68"/>
  <c r="T16" i="68"/>
  <c r="M16" i="68"/>
  <c r="L16" i="68"/>
  <c r="A18" i="67"/>
  <c r="C17" i="67"/>
  <c r="B17" i="67"/>
  <c r="K17" i="67"/>
  <c r="T16" i="67"/>
  <c r="M16" i="67"/>
  <c r="L16" i="67"/>
  <c r="A18" i="66"/>
  <c r="C17" i="66"/>
  <c r="B17" i="66"/>
  <c r="K17" i="66"/>
  <c r="T16" i="66"/>
  <c r="M16" i="66"/>
  <c r="L16" i="66"/>
  <c r="A18" i="65"/>
  <c r="C17" i="65"/>
  <c r="B17" i="65"/>
  <c r="K17" i="65"/>
  <c r="T16" i="65"/>
  <c r="M16" i="65"/>
  <c r="L16" i="65"/>
  <c r="K17" i="64"/>
  <c r="T16" i="64"/>
  <c r="M16" i="64"/>
  <c r="L16" i="64"/>
  <c r="A18" i="64"/>
  <c r="C17" i="64"/>
  <c r="B17" i="64"/>
  <c r="A18" i="63"/>
  <c r="C17" i="63"/>
  <c r="B17" i="63"/>
  <c r="K17" i="63"/>
  <c r="T16" i="63"/>
  <c r="M16" i="63"/>
  <c r="L16" i="63"/>
  <c r="A18" i="62"/>
  <c r="C17" i="62"/>
  <c r="B17" i="62"/>
  <c r="K17" i="62"/>
  <c r="T16" i="62"/>
  <c r="M16" i="62"/>
  <c r="L16" i="62"/>
  <c r="A18" i="61"/>
  <c r="C17" i="61"/>
  <c r="B17" i="61"/>
  <c r="K17" i="61"/>
  <c r="T16" i="61"/>
  <c r="M16" i="61"/>
  <c r="L16" i="61"/>
  <c r="A18" i="60"/>
  <c r="C17" i="60"/>
  <c r="B17" i="60"/>
  <c r="K17" i="60"/>
  <c r="T16" i="60"/>
  <c r="M16" i="60"/>
  <c r="L16" i="60"/>
  <c r="A18" i="59"/>
  <c r="C17" i="59"/>
  <c r="B17" i="59"/>
  <c r="K17" i="59"/>
  <c r="T16" i="59"/>
  <c r="M16" i="59"/>
  <c r="L16" i="59"/>
  <c r="C15" i="47"/>
  <c r="B15" i="47"/>
  <c r="A16" i="47"/>
  <c r="B18" i="69" l="1"/>
  <c r="A19" i="69"/>
  <c r="C18" i="69"/>
  <c r="K18" i="69"/>
  <c r="T17" i="69"/>
  <c r="L17" i="69"/>
  <c r="M17" i="69"/>
  <c r="L17" i="68"/>
  <c r="K18" i="68"/>
  <c r="T17" i="68"/>
  <c r="M17" i="68"/>
  <c r="B18" i="68"/>
  <c r="A19" i="68"/>
  <c r="C18" i="68"/>
  <c r="K18" i="67"/>
  <c r="T17" i="67"/>
  <c r="L17" i="67"/>
  <c r="M17" i="67"/>
  <c r="A19" i="67"/>
  <c r="B18" i="67"/>
  <c r="C18" i="67"/>
  <c r="L17" i="66"/>
  <c r="K18" i="66"/>
  <c r="T17" i="66"/>
  <c r="M17" i="66"/>
  <c r="A19" i="66"/>
  <c r="B18" i="66"/>
  <c r="C18" i="66"/>
  <c r="K18" i="65"/>
  <c r="T17" i="65"/>
  <c r="M17" i="65"/>
  <c r="L17" i="65"/>
  <c r="B18" i="65"/>
  <c r="A19" i="65"/>
  <c r="C18" i="65"/>
  <c r="B18" i="64"/>
  <c r="A19" i="64"/>
  <c r="C18" i="64"/>
  <c r="L17" i="64"/>
  <c r="K18" i="64"/>
  <c r="T17" i="64"/>
  <c r="M17" i="64"/>
  <c r="L17" i="63"/>
  <c r="K18" i="63"/>
  <c r="T17" i="63"/>
  <c r="M17" i="63"/>
  <c r="B18" i="63"/>
  <c r="A19" i="63"/>
  <c r="C18" i="63"/>
  <c r="K18" i="62"/>
  <c r="T17" i="62"/>
  <c r="M17" i="62"/>
  <c r="L17" i="62"/>
  <c r="B18" i="62"/>
  <c r="A19" i="62"/>
  <c r="C18" i="62"/>
  <c r="K18" i="61"/>
  <c r="T17" i="61"/>
  <c r="M17" i="61"/>
  <c r="L17" i="61"/>
  <c r="A19" i="61"/>
  <c r="C18" i="61"/>
  <c r="B18" i="61"/>
  <c r="L17" i="60"/>
  <c r="K18" i="60"/>
  <c r="T17" i="60"/>
  <c r="M17" i="60"/>
  <c r="B18" i="60"/>
  <c r="A19" i="60"/>
  <c r="C18" i="60"/>
  <c r="K18" i="59"/>
  <c r="T17" i="59"/>
  <c r="L17" i="59"/>
  <c r="M17" i="59"/>
  <c r="A19" i="59"/>
  <c r="B18" i="59"/>
  <c r="C18" i="59"/>
  <c r="C16" i="47"/>
  <c r="B16" i="47"/>
  <c r="A17" i="47"/>
  <c r="L18" i="69" l="1"/>
  <c r="K19" i="69"/>
  <c r="T18" i="69"/>
  <c r="M18" i="69"/>
  <c r="B19" i="69"/>
  <c r="C19" i="69"/>
  <c r="A20" i="69"/>
  <c r="B19" i="68"/>
  <c r="C19" i="68"/>
  <c r="A20" i="68"/>
  <c r="L18" i="68"/>
  <c r="M18" i="68"/>
  <c r="K19" i="68"/>
  <c r="T18" i="68"/>
  <c r="B19" i="67"/>
  <c r="C19" i="67"/>
  <c r="A20" i="67"/>
  <c r="L18" i="67"/>
  <c r="M18" i="67"/>
  <c r="K19" i="67"/>
  <c r="T18" i="67"/>
  <c r="L18" i="66"/>
  <c r="M18" i="66"/>
  <c r="K19" i="66"/>
  <c r="T18" i="66"/>
  <c r="B19" i="66"/>
  <c r="C19" i="66"/>
  <c r="A20" i="66"/>
  <c r="B19" i="65"/>
  <c r="A20" i="65"/>
  <c r="C19" i="65"/>
  <c r="L18" i="65"/>
  <c r="M18" i="65"/>
  <c r="K19" i="65"/>
  <c r="T18" i="65"/>
  <c r="B19" i="64"/>
  <c r="C19" i="64"/>
  <c r="A20" i="64"/>
  <c r="L18" i="64"/>
  <c r="M18" i="64"/>
  <c r="K19" i="64"/>
  <c r="T18" i="64"/>
  <c r="B19" i="63"/>
  <c r="C19" i="63"/>
  <c r="A20" i="63"/>
  <c r="L18" i="63"/>
  <c r="M18" i="63"/>
  <c r="K19" i="63"/>
  <c r="T18" i="63"/>
  <c r="B19" i="62"/>
  <c r="A20" i="62"/>
  <c r="C19" i="62"/>
  <c r="L18" i="62"/>
  <c r="M18" i="62"/>
  <c r="K19" i="62"/>
  <c r="T18" i="62"/>
  <c r="B19" i="61"/>
  <c r="A20" i="61"/>
  <c r="C19" i="61"/>
  <c r="L18" i="61"/>
  <c r="K19" i="61"/>
  <c r="T18" i="61"/>
  <c r="M18" i="61"/>
  <c r="B19" i="60"/>
  <c r="C19" i="60"/>
  <c r="A20" i="60"/>
  <c r="L18" i="60"/>
  <c r="M18" i="60"/>
  <c r="K19" i="60"/>
  <c r="T18" i="60"/>
  <c r="B19" i="59"/>
  <c r="C19" i="59"/>
  <c r="A20" i="59"/>
  <c r="L18" i="59"/>
  <c r="M18" i="59"/>
  <c r="K19" i="59"/>
  <c r="T18" i="59"/>
  <c r="A18" i="47"/>
  <c r="B17" i="47"/>
  <c r="C17" i="47"/>
  <c r="C20" i="69" l="1"/>
  <c r="B20" i="69"/>
  <c r="A21" i="69"/>
  <c r="M19" i="69"/>
  <c r="T19" i="69"/>
  <c r="L19" i="69"/>
  <c r="K20" i="69"/>
  <c r="C20" i="68"/>
  <c r="A21" i="68"/>
  <c r="B20" i="68"/>
  <c r="M19" i="68"/>
  <c r="K20" i="68"/>
  <c r="T19" i="68"/>
  <c r="L19" i="68"/>
  <c r="C20" i="67"/>
  <c r="B20" i="67"/>
  <c r="A21" i="67"/>
  <c r="M19" i="67"/>
  <c r="L19" i="67"/>
  <c r="K20" i="67"/>
  <c r="T19" i="67"/>
  <c r="C20" i="66"/>
  <c r="B20" i="66"/>
  <c r="A21" i="66"/>
  <c r="M19" i="66"/>
  <c r="L19" i="66"/>
  <c r="K20" i="66"/>
  <c r="T19" i="66"/>
  <c r="M19" i="65"/>
  <c r="L19" i="65"/>
  <c r="K20" i="65"/>
  <c r="T19" i="65"/>
  <c r="C20" i="65"/>
  <c r="B20" i="65"/>
  <c r="A21" i="65"/>
  <c r="C20" i="64"/>
  <c r="A21" i="64"/>
  <c r="B20" i="64"/>
  <c r="M19" i="64"/>
  <c r="K20" i="64"/>
  <c r="T19" i="64"/>
  <c r="L19" i="64"/>
  <c r="C20" i="63"/>
  <c r="A21" i="63"/>
  <c r="B20" i="63"/>
  <c r="M19" i="63"/>
  <c r="K20" i="63"/>
  <c r="T19" i="63"/>
  <c r="L19" i="63"/>
  <c r="M19" i="62"/>
  <c r="L19" i="62"/>
  <c r="K20" i="62"/>
  <c r="T19" i="62"/>
  <c r="C20" i="62"/>
  <c r="B20" i="62"/>
  <c r="A21" i="62"/>
  <c r="C20" i="61"/>
  <c r="B20" i="61"/>
  <c r="A21" i="61"/>
  <c r="M19" i="61"/>
  <c r="L19" i="61"/>
  <c r="K20" i="61"/>
  <c r="T19" i="61"/>
  <c r="C20" i="60"/>
  <c r="A21" i="60"/>
  <c r="B20" i="60"/>
  <c r="M19" i="60"/>
  <c r="K20" i="60"/>
  <c r="T19" i="60"/>
  <c r="L19" i="60"/>
  <c r="C20" i="59"/>
  <c r="B20" i="59"/>
  <c r="A21" i="59"/>
  <c r="M19" i="59"/>
  <c r="L19" i="59"/>
  <c r="K20" i="59"/>
  <c r="T19" i="59"/>
  <c r="C18" i="47"/>
  <c r="A19" i="47"/>
  <c r="B18" i="47"/>
  <c r="K21" i="69" l="1"/>
  <c r="T20" i="69"/>
  <c r="M20" i="69"/>
  <c r="L20" i="69"/>
  <c r="A22" i="69"/>
  <c r="C21" i="69"/>
  <c r="B21" i="69"/>
  <c r="A22" i="68"/>
  <c r="C21" i="68"/>
  <c r="B21" i="68"/>
  <c r="K21" i="68"/>
  <c r="T20" i="68"/>
  <c r="M20" i="68"/>
  <c r="L20" i="68"/>
  <c r="A22" i="67"/>
  <c r="C21" i="67"/>
  <c r="B21" i="67"/>
  <c r="K21" i="67"/>
  <c r="T20" i="67"/>
  <c r="M20" i="67"/>
  <c r="L20" i="67"/>
  <c r="A22" i="66"/>
  <c r="C21" i="66"/>
  <c r="B21" i="66"/>
  <c r="K21" i="66"/>
  <c r="T20" i="66"/>
  <c r="M20" i="66"/>
  <c r="L20" i="66"/>
  <c r="A22" i="65"/>
  <c r="C21" i="65"/>
  <c r="B21" i="65"/>
  <c r="K21" i="65"/>
  <c r="T20" i="65"/>
  <c r="M20" i="65"/>
  <c r="L20" i="65"/>
  <c r="A22" i="64"/>
  <c r="C21" i="64"/>
  <c r="B21" i="64"/>
  <c r="K21" i="64"/>
  <c r="T20" i="64"/>
  <c r="M20" i="64"/>
  <c r="L20" i="64"/>
  <c r="A22" i="63"/>
  <c r="C21" i="63"/>
  <c r="B21" i="63"/>
  <c r="K21" i="63"/>
  <c r="T20" i="63"/>
  <c r="M20" i="63"/>
  <c r="L20" i="63"/>
  <c r="A22" i="62"/>
  <c r="C21" i="62"/>
  <c r="B21" i="62"/>
  <c r="K21" i="62"/>
  <c r="T20" i="62"/>
  <c r="M20" i="62"/>
  <c r="L20" i="62"/>
  <c r="A22" i="61"/>
  <c r="C21" i="61"/>
  <c r="B21" i="61"/>
  <c r="K21" i="61"/>
  <c r="T20" i="61"/>
  <c r="M20" i="61"/>
  <c r="L20" i="61"/>
  <c r="A22" i="60"/>
  <c r="C21" i="60"/>
  <c r="B21" i="60"/>
  <c r="K21" i="60"/>
  <c r="T20" i="60"/>
  <c r="M20" i="60"/>
  <c r="L20" i="60"/>
  <c r="A22" i="59"/>
  <c r="C21" i="59"/>
  <c r="B21" i="59"/>
  <c r="K21" i="59"/>
  <c r="T20" i="59"/>
  <c r="M20" i="59"/>
  <c r="L20" i="59"/>
  <c r="B19" i="47"/>
  <c r="A20" i="47"/>
  <c r="C19" i="47"/>
  <c r="B22" i="69" l="1"/>
  <c r="C22" i="69"/>
  <c r="L21" i="69"/>
  <c r="T21" i="69"/>
  <c r="M21" i="69"/>
  <c r="L21" i="68"/>
  <c r="T21" i="68"/>
  <c r="M21" i="68"/>
  <c r="B22" i="68"/>
  <c r="C22" i="68"/>
  <c r="T21" i="67"/>
  <c r="L21" i="67"/>
  <c r="M21" i="67"/>
  <c r="B22" i="67"/>
  <c r="C22" i="67"/>
  <c r="L21" i="66"/>
  <c r="T21" i="66"/>
  <c r="M21" i="66"/>
  <c r="B22" i="66"/>
  <c r="C22" i="66"/>
  <c r="T21" i="65"/>
  <c r="M21" i="65"/>
  <c r="L21" i="65"/>
  <c r="C22" i="65"/>
  <c r="B22" i="65"/>
  <c r="L21" i="64"/>
  <c r="T21" i="64"/>
  <c r="M21" i="64"/>
  <c r="B22" i="64"/>
  <c r="C22" i="64"/>
  <c r="L21" i="63"/>
  <c r="T21" i="63"/>
  <c r="M21" i="63"/>
  <c r="B22" i="63"/>
  <c r="C22" i="63"/>
  <c r="L21" i="62"/>
  <c r="T21" i="62"/>
  <c r="M21" i="62"/>
  <c r="C22" i="62"/>
  <c r="B22" i="62"/>
  <c r="T21" i="61"/>
  <c r="M21" i="61"/>
  <c r="L21" i="61"/>
  <c r="C22" i="61"/>
  <c r="B22" i="61"/>
  <c r="L21" i="60"/>
  <c r="T21" i="60"/>
  <c r="M21" i="60"/>
  <c r="B22" i="60"/>
  <c r="C22" i="60"/>
  <c r="T21" i="59"/>
  <c r="L21" i="59"/>
  <c r="M21" i="59"/>
  <c r="B22" i="59"/>
  <c r="C22" i="59"/>
  <c r="C20" i="47"/>
  <c r="B20" i="47"/>
  <c r="A21" i="47"/>
  <c r="A22" i="47" l="1"/>
  <c r="C21" i="47"/>
  <c r="B21" i="47"/>
  <c r="B22" i="47" l="1"/>
  <c r="C22" i="47"/>
  <c r="K8" i="47" l="1"/>
  <c r="T7" i="47"/>
  <c r="M7" i="47"/>
  <c r="L7" i="47"/>
  <c r="K9" i="47" l="1"/>
  <c r="T8" i="47"/>
  <c r="M8" i="47"/>
  <c r="L8" i="47"/>
  <c r="L9" i="47" l="1"/>
  <c r="K10" i="47"/>
  <c r="T9" i="47"/>
  <c r="M9" i="47"/>
  <c r="L10" i="47" l="1"/>
  <c r="K11" i="47"/>
  <c r="T10" i="47"/>
  <c r="M10" i="47"/>
  <c r="K12" i="47" l="1"/>
  <c r="M11" i="47"/>
  <c r="L11" i="47"/>
  <c r="T11" i="47"/>
  <c r="K13" i="47" l="1"/>
  <c r="T12" i="47"/>
  <c r="L12" i="47"/>
  <c r="M12" i="47"/>
  <c r="M13" i="47" l="1"/>
  <c r="K14" i="47"/>
  <c r="T13" i="47"/>
  <c r="L13" i="47"/>
  <c r="L14" i="47" l="1"/>
  <c r="T14" i="47"/>
  <c r="K15" i="47"/>
  <c r="M14" i="47"/>
  <c r="K16" i="47" l="1"/>
  <c r="M15" i="47"/>
  <c r="L15" i="47"/>
  <c r="T15" i="47"/>
  <c r="K17" i="47" l="1"/>
  <c r="T16" i="47"/>
  <c r="M16" i="47"/>
  <c r="L16" i="47"/>
  <c r="L17" i="47" l="1"/>
  <c r="K18" i="47"/>
  <c r="T17" i="47"/>
  <c r="M17" i="47"/>
  <c r="L18" i="47" l="1"/>
  <c r="K19" i="47"/>
  <c r="T18" i="47"/>
  <c r="M18" i="47"/>
  <c r="M19" i="47" l="1"/>
  <c r="L19" i="47"/>
  <c r="K20" i="47"/>
  <c r="T19" i="47"/>
  <c r="K21" i="47" l="1"/>
  <c r="T20" i="47"/>
  <c r="L20" i="47"/>
  <c r="M20" i="47"/>
  <c r="L21" i="47" l="1"/>
  <c r="M21" i="47"/>
  <c r="T21" i="47"/>
</calcChain>
</file>

<file path=xl/sharedStrings.xml><?xml version="1.0" encoding="utf-8"?>
<sst xmlns="http://schemas.openxmlformats.org/spreadsheetml/2006/main" count="851" uniqueCount="56">
  <si>
    <t>曜日</t>
    <rPh sb="0" eb="2">
      <t>ヨウビ</t>
    </rPh>
    <phoneticPr fontId="2"/>
  </si>
  <si>
    <t>印</t>
    <rPh sb="0" eb="1">
      <t>イン</t>
    </rPh>
    <phoneticPr fontId="2"/>
  </si>
  <si>
    <t>祝日</t>
    <rPh sb="0" eb="2">
      <t>シュクジツ</t>
    </rPh>
    <phoneticPr fontId="2"/>
  </si>
  <si>
    <t>内容</t>
    <rPh sb="0" eb="2">
      <t>ナイヨウ</t>
    </rPh>
    <phoneticPr fontId="2"/>
  </si>
  <si>
    <t>曜日</t>
    <rPh sb="0" eb="2">
      <t>ヨウビ</t>
    </rPh>
    <phoneticPr fontId="2"/>
  </si>
  <si>
    <t>休日</t>
    <rPh sb="0" eb="2">
      <t>キュウジツ</t>
    </rPh>
    <phoneticPr fontId="2"/>
  </si>
  <si>
    <t>冬季休業～</t>
    <rPh sb="0" eb="2">
      <t>トウキ</t>
    </rPh>
    <rPh sb="2" eb="4">
      <t>キュウギョウ</t>
    </rPh>
    <phoneticPr fontId="2"/>
  </si>
  <si>
    <t>～冬季休業</t>
    <rPh sb="1" eb="3">
      <t>トウキ</t>
    </rPh>
    <rPh sb="3" eb="5">
      <t>キュウギョウ</t>
    </rPh>
    <phoneticPr fontId="2"/>
  </si>
  <si>
    <t>振替日等</t>
    <rPh sb="0" eb="2">
      <t>フリカエ</t>
    </rPh>
    <rPh sb="2" eb="3">
      <t>ビ</t>
    </rPh>
    <rPh sb="3" eb="4">
      <t>トウ</t>
    </rPh>
    <phoneticPr fontId="2"/>
  </si>
  <si>
    <t>曜日</t>
    <rPh sb="0" eb="2">
      <t>ヨウビ</t>
    </rPh>
    <phoneticPr fontId="2"/>
  </si>
  <si>
    <t>休</t>
  </si>
  <si>
    <t>試</t>
  </si>
  <si>
    <t>*</t>
  </si>
  <si>
    <t>区分</t>
    <rPh sb="0" eb="2">
      <t>クブン</t>
    </rPh>
    <phoneticPr fontId="2"/>
  </si>
  <si>
    <t>勤務内容欄に印字する項目</t>
    <rPh sb="0" eb="2">
      <t>キンム</t>
    </rPh>
    <rPh sb="2" eb="4">
      <t>ナイヨウ</t>
    </rPh>
    <rPh sb="4" eb="5">
      <t>ラン</t>
    </rPh>
    <rPh sb="6" eb="8">
      <t>インジ</t>
    </rPh>
    <rPh sb="10" eb="12">
      <t>コウモク</t>
    </rPh>
    <phoneticPr fontId="2"/>
  </si>
  <si>
    <t>日</t>
    <rPh sb="0" eb="1">
      <t>ヒ</t>
    </rPh>
    <phoneticPr fontId="2"/>
  </si>
  <si>
    <t>勤　 務 　時 　間</t>
    <rPh sb="0" eb="1">
      <t>ツトム</t>
    </rPh>
    <rPh sb="3" eb="4">
      <t>ツトム</t>
    </rPh>
    <rPh sb="6" eb="7">
      <t>トキ</t>
    </rPh>
    <rPh sb="9" eb="10">
      <t>アイダ</t>
    </rPh>
    <phoneticPr fontId="2"/>
  </si>
  <si>
    <t>勤　 務　 時　 間</t>
    <rPh sb="0" eb="1">
      <t>ツトム</t>
    </rPh>
    <rPh sb="3" eb="4">
      <t>ツトム</t>
    </rPh>
    <rPh sb="6" eb="7">
      <t>トキ</t>
    </rPh>
    <rPh sb="9" eb="10">
      <t>アイダ</t>
    </rPh>
    <phoneticPr fontId="2"/>
  </si>
  <si>
    <t>時 　間　 帯</t>
    <rPh sb="0" eb="1">
      <t>トキ</t>
    </rPh>
    <rPh sb="3" eb="4">
      <t>アイダ</t>
    </rPh>
    <rPh sb="6" eb="7">
      <t>オビ</t>
    </rPh>
    <phoneticPr fontId="2"/>
  </si>
  <si>
    <t>Ｈ</t>
    <phoneticPr fontId="2"/>
  </si>
  <si>
    <t>～</t>
    <phoneticPr fontId="2"/>
  </si>
  <si>
    <t>合計時間</t>
    <rPh sb="0" eb="2">
      <t>ゴウケイ</t>
    </rPh>
    <rPh sb="2" eb="4">
      <t>ジカン</t>
    </rPh>
    <phoneticPr fontId="2"/>
  </si>
  <si>
    <t>　【 学部等事務確認者 】</t>
    <rPh sb="3" eb="5">
      <t>ガクブ</t>
    </rPh>
    <rPh sb="5" eb="6">
      <t>トウ</t>
    </rPh>
    <rPh sb="6" eb="8">
      <t>ジム</t>
    </rPh>
    <rPh sb="8" eb="10">
      <t>カクニン</t>
    </rPh>
    <rPh sb="10" eb="11">
      <t>シャ</t>
    </rPh>
    <phoneticPr fontId="2"/>
  </si>
  <si>
    <t>--------------------------------</t>
    <phoneticPr fontId="2"/>
  </si>
  <si>
    <t>従事者</t>
    <rPh sb="0" eb="3">
      <t>ジュウジシャ</t>
    </rPh>
    <phoneticPr fontId="2"/>
  </si>
  <si>
    <t>月</t>
    <rPh sb="0" eb="1">
      <t>ツキ</t>
    </rPh>
    <phoneticPr fontId="2"/>
  </si>
  <si>
    <t>処理年度</t>
    <rPh sb="0" eb="2">
      <t>ショリ</t>
    </rPh>
    <rPh sb="2" eb="4">
      <t>ネンド</t>
    </rPh>
    <phoneticPr fontId="2"/>
  </si>
  <si>
    <t>表示名</t>
    <rPh sb="0" eb="2">
      <t>ヒョウジ</t>
    </rPh>
    <rPh sb="2" eb="3">
      <t>ナ</t>
    </rPh>
    <phoneticPr fontId="2"/>
  </si>
  <si>
    <t>印字内容</t>
    <rPh sb="0" eb="2">
      <t>インジ</t>
    </rPh>
    <rPh sb="2" eb="4">
      <t>ナイヨウ</t>
    </rPh>
    <phoneticPr fontId="2"/>
  </si>
  <si>
    <t>勤　務　時　間　報　告　書</t>
    <rPh sb="0" eb="1">
      <t>ツトム</t>
    </rPh>
    <rPh sb="2" eb="3">
      <t>ツトム</t>
    </rPh>
    <rPh sb="4" eb="5">
      <t>ジ</t>
    </rPh>
    <rPh sb="6" eb="7">
      <t>アイダ</t>
    </rPh>
    <rPh sb="8" eb="9">
      <t>ホウ</t>
    </rPh>
    <rPh sb="10" eb="11">
      <t>コク</t>
    </rPh>
    <rPh sb="12" eb="13">
      <t>ショ</t>
    </rPh>
    <phoneticPr fontId="2"/>
  </si>
  <si>
    <t>学年</t>
    <rPh sb="0" eb="2">
      <t>ガクネン</t>
    </rPh>
    <phoneticPr fontId="2"/>
  </si>
  <si>
    <t xml:space="preserve">   上記のとおり相違ないことを確認します。</t>
    <phoneticPr fontId="2"/>
  </si>
  <si>
    <t>　所属研究室</t>
    <rPh sb="1" eb="3">
      <t>ショゾク</t>
    </rPh>
    <rPh sb="3" eb="6">
      <t>ケンキュウシツ</t>
    </rPh>
    <phoneticPr fontId="2"/>
  </si>
  <si>
    <t>　氏　　名</t>
    <phoneticPr fontId="2"/>
  </si>
  <si>
    <t xml:space="preserve"> 専　攻　名
 コ　ー　ス　名</t>
    <rPh sb="1" eb="2">
      <t>セン</t>
    </rPh>
    <rPh sb="3" eb="4">
      <t>オサム</t>
    </rPh>
    <rPh sb="5" eb="6">
      <t>メイ</t>
    </rPh>
    <rPh sb="14" eb="15">
      <t>メイ</t>
    </rPh>
    <phoneticPr fontId="2"/>
  </si>
  <si>
    <t xml:space="preserve"> 学生番号　</t>
    <rPh sb="1" eb="3">
      <t>ガクセイ</t>
    </rPh>
    <rPh sb="3" eb="5">
      <t>バンゴウ</t>
    </rPh>
    <phoneticPr fontId="2"/>
  </si>
  <si>
    <t>確認者印</t>
    <rPh sb="0" eb="2">
      <t>カクニン</t>
    </rPh>
    <rPh sb="2" eb="3">
      <t>シャ</t>
    </rPh>
    <rPh sb="3" eb="4">
      <t>イン</t>
    </rPh>
    <phoneticPr fontId="2"/>
  </si>
  <si>
    <t>勤務の内容（授業科目名/業務内容）</t>
    <rPh sb="0" eb="2">
      <t>キンム</t>
    </rPh>
    <rPh sb="3" eb="5">
      <t>ナイヨウ</t>
    </rPh>
    <rPh sb="6" eb="8">
      <t>ジュギョウ</t>
    </rPh>
    <rPh sb="8" eb="10">
      <t>カモク</t>
    </rPh>
    <rPh sb="10" eb="11">
      <t>メイ</t>
    </rPh>
    <rPh sb="12" eb="14">
      <t>ギョウム</t>
    </rPh>
    <rPh sb="14" eb="16">
      <t>ナイヨウ</t>
    </rPh>
    <phoneticPr fontId="2"/>
  </si>
  <si>
    <t>（担当教員）</t>
    <rPh sb="1" eb="3">
      <t>タントウ</t>
    </rPh>
    <rPh sb="3" eb="5">
      <t>キョウイン</t>
    </rPh>
    <phoneticPr fontId="2"/>
  </si>
  <si>
    <t/>
  </si>
  <si>
    <t>午前は月、午後は金の授業</t>
  </si>
  <si>
    <t>支払時間(H)</t>
    <phoneticPr fontId="2"/>
  </si>
  <si>
    <t xml:space="preserve">専　攻 </t>
    <rPh sb="0" eb="1">
      <t>アツム</t>
    </rPh>
    <rPh sb="2" eb="3">
      <t>コウ</t>
    </rPh>
    <phoneticPr fontId="2"/>
  </si>
  <si>
    <t xml:space="preserve">コース </t>
    <phoneticPr fontId="2"/>
  </si>
  <si>
    <t xml:space="preserve">コース </t>
    <phoneticPr fontId="2"/>
  </si>
  <si>
    <t xml:space="preserve">コース </t>
    <phoneticPr fontId="2"/>
  </si>
  <si>
    <t xml:space="preserve">コース </t>
    <phoneticPr fontId="2"/>
  </si>
  <si>
    <t xml:space="preserve">コース </t>
    <phoneticPr fontId="2"/>
  </si>
  <si>
    <t>令和</t>
    <rPh sb="0" eb="2">
      <t>レイワ</t>
    </rPh>
    <phoneticPr fontId="2"/>
  </si>
  <si>
    <t>年号</t>
    <rPh sb="0" eb="2">
      <t>ネンゴウ</t>
    </rPh>
    <phoneticPr fontId="2"/>
  </si>
  <si>
    <t>学務係</t>
    <rPh sb="0" eb="3">
      <t>ガクムカカリ</t>
    </rPh>
    <phoneticPr fontId="2"/>
  </si>
  <si>
    <t>生物資源産業学部</t>
    <rPh sb="0" eb="2">
      <t>セイブツ</t>
    </rPh>
    <rPh sb="2" eb="4">
      <t>シゲン</t>
    </rPh>
    <rPh sb="4" eb="6">
      <t>サンギョウ</t>
    </rPh>
    <rPh sb="6" eb="8">
      <t>ガクブ</t>
    </rPh>
    <phoneticPr fontId="2"/>
  </si>
  <si>
    <t>学務係</t>
    <rPh sb="0" eb="2">
      <t>ガクム</t>
    </rPh>
    <rPh sb="2" eb="3">
      <t>カカリ</t>
    </rPh>
    <phoneticPr fontId="2"/>
  </si>
  <si>
    <t>　　　　　　</t>
    <phoneticPr fontId="2"/>
  </si>
  <si>
    <t>休</t>
    <phoneticPr fontId="2"/>
  </si>
  <si>
    <t>休</t>
    <rPh sb="0" eb="1">
      <t>ヤス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</si>
</sst>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d"/>
    <numFmt numFmtId="177" formatCode="aaa"/>
    <numFmt numFmtId="178" formatCode="yyyy/mm/dd"/>
    <numFmt numFmtId="179" formatCode="\(aaa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name val="HG丸ｺﾞｼｯｸM-PRO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146">
    <xf numFmtId="0" fontId="0" fillId="0" borderId="0" xfId="0"/>
    <xf numFmtId="0" fontId="1" fillId="0" borderId="0" xfId="41">
      <alignment vertical="center"/>
    </xf>
    <xf numFmtId="0" fontId="1" fillId="0" borderId="0" xfId="41" applyAlignment="1">
      <alignment horizontal="center" vertical="center"/>
    </xf>
    <xf numFmtId="0" fontId="1" fillId="0" borderId="0" xfId="41" applyBorder="1">
      <alignment vertical="center"/>
    </xf>
    <xf numFmtId="0" fontId="1" fillId="0" borderId="0" xfId="41" applyBorder="1" applyAlignment="1">
      <alignment horizontal="center" vertical="center"/>
    </xf>
    <xf numFmtId="0" fontId="1" fillId="0" borderId="0" xfId="41" applyFill="1" applyBorder="1">
      <alignment vertical="center"/>
    </xf>
    <xf numFmtId="0" fontId="1" fillId="0" borderId="21" xfId="41" applyBorder="1">
      <alignment vertical="center"/>
    </xf>
    <xf numFmtId="178" fontId="1" fillId="0" borderId="0" xfId="41" applyNumberFormat="1">
      <alignment vertical="center"/>
    </xf>
    <xf numFmtId="178" fontId="0" fillId="0" borderId="0" xfId="0" applyNumberFormat="1"/>
    <xf numFmtId="178" fontId="1" fillId="0" borderId="0" xfId="41" applyNumberFormat="1" applyAlignment="1">
      <alignment horizontal="center" vertical="center"/>
    </xf>
    <xf numFmtId="0" fontId="1" fillId="0" borderId="0" xfId="41" applyFont="1" applyBorder="1" applyAlignment="1">
      <alignment vertical="center"/>
    </xf>
    <xf numFmtId="0" fontId="0" fillId="0" borderId="0" xfId="41" applyFont="1" applyBorder="1">
      <alignment vertical="center"/>
    </xf>
    <xf numFmtId="0" fontId="0" fillId="0" borderId="21" xfId="41" applyFont="1" applyBorder="1">
      <alignment vertical="center"/>
    </xf>
    <xf numFmtId="178" fontId="1" fillId="0" borderId="20" xfId="41" applyNumberFormat="1" applyBorder="1">
      <alignment vertical="center"/>
    </xf>
    <xf numFmtId="177" fontId="1" fillId="0" borderId="0" xfId="41" applyNumberFormat="1" applyBorder="1" applyAlignment="1">
      <alignment horizontal="center" vertical="center"/>
    </xf>
    <xf numFmtId="178" fontId="0" fillId="0" borderId="20" xfId="0" applyNumberFormat="1" applyBorder="1"/>
    <xf numFmtId="0" fontId="1" fillId="0" borderId="23" xfId="41" applyBorder="1">
      <alignment vertical="center"/>
    </xf>
    <xf numFmtId="178" fontId="1" fillId="0" borderId="16" xfId="41" applyNumberFormat="1" applyBorder="1">
      <alignment vertical="center"/>
    </xf>
    <xf numFmtId="178" fontId="0" fillId="25" borderId="19" xfId="41" applyNumberFormat="1" applyFont="1" applyFill="1" applyBorder="1" applyAlignment="1">
      <alignment horizontal="center" vertical="center"/>
    </xf>
    <xf numFmtId="178" fontId="0" fillId="25" borderId="18" xfId="41" applyNumberFormat="1" applyFont="1" applyFill="1" applyBorder="1" applyAlignment="1">
      <alignment horizontal="center" vertical="center"/>
    </xf>
    <xf numFmtId="0" fontId="0" fillId="25" borderId="26" xfId="41" applyFont="1" applyFill="1" applyBorder="1" applyAlignment="1">
      <alignment horizontal="center" vertical="center"/>
    </xf>
    <xf numFmtId="178" fontId="1" fillId="0" borderId="20" xfId="41" applyNumberFormat="1" applyBorder="1" applyAlignment="1">
      <alignment vertical="center"/>
    </xf>
    <xf numFmtId="178" fontId="1" fillId="0" borderId="0" xfId="41" applyNumberFormat="1" applyBorder="1" applyAlignment="1">
      <alignment horizontal="center" vertical="center"/>
    </xf>
    <xf numFmtId="178" fontId="1" fillId="0" borderId="17" xfId="41" applyNumberFormat="1" applyBorder="1" applyAlignment="1">
      <alignment horizontal="center" vertical="center"/>
    </xf>
    <xf numFmtId="0" fontId="0" fillId="24" borderId="13" xfId="0" applyFill="1" applyBorder="1" applyAlignment="1">
      <alignment horizontal="center"/>
    </xf>
    <xf numFmtId="178" fontId="0" fillId="0" borderId="13" xfId="0" applyNumberFormat="1" applyFill="1" applyBorder="1" applyAlignment="1" applyProtection="1"/>
    <xf numFmtId="179" fontId="1" fillId="0" borderId="13" xfId="41" applyNumberFormat="1" applyBorder="1" applyAlignment="1">
      <alignment horizontal="center" vertical="center"/>
    </xf>
    <xf numFmtId="178" fontId="1" fillId="0" borderId="13" xfId="41" applyNumberFormat="1" applyFill="1" applyBorder="1" applyProtection="1">
      <alignment vertical="center"/>
    </xf>
    <xf numFmtId="0" fontId="0" fillId="25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41" applyFont="1" applyBorder="1" applyAlignment="1">
      <alignment horizontal="center"/>
    </xf>
    <xf numFmtId="0" fontId="0" fillId="0" borderId="13" xfId="41" applyFont="1" applyBorder="1" applyAlignment="1" applyProtection="1">
      <alignment horizontal="center"/>
      <protection locked="0"/>
    </xf>
    <xf numFmtId="0" fontId="0" fillId="0" borderId="0" xfId="41" applyFont="1">
      <alignment vertical="center"/>
    </xf>
    <xf numFmtId="0" fontId="21" fillId="0" borderId="0" xfId="0" applyFont="1"/>
    <xf numFmtId="0" fontId="21" fillId="0" borderId="0" xfId="0" applyFont="1" applyBorder="1"/>
    <xf numFmtId="0" fontId="21" fillId="0" borderId="13" xfId="0" applyFont="1" applyBorder="1"/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 vertical="top"/>
    </xf>
    <xf numFmtId="0" fontId="22" fillId="0" borderId="30" xfId="0" applyFont="1" applyBorder="1" applyAlignment="1">
      <alignment horizontal="center" vertical="top"/>
    </xf>
    <xf numFmtId="177" fontId="21" fillId="0" borderId="28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horizontal="right" vertical="top"/>
    </xf>
    <xf numFmtId="20" fontId="21" fillId="0" borderId="14" xfId="0" applyNumberFormat="1" applyFont="1" applyBorder="1" applyAlignment="1">
      <alignment horizontal="center" vertical="center"/>
    </xf>
    <xf numFmtId="0" fontId="21" fillId="0" borderId="28" xfId="0" applyFont="1" applyBorder="1"/>
    <xf numFmtId="0" fontId="21" fillId="0" borderId="27" xfId="0" applyFont="1" applyBorder="1"/>
    <xf numFmtId="0" fontId="22" fillId="0" borderId="0" xfId="0" applyFont="1" applyBorder="1"/>
    <xf numFmtId="0" fontId="22" fillId="0" borderId="0" xfId="0" applyFont="1"/>
    <xf numFmtId="0" fontId="21" fillId="0" borderId="12" xfId="0" applyFont="1" applyBorder="1"/>
    <xf numFmtId="0" fontId="22" fillId="0" borderId="12" xfId="0" applyFont="1" applyBorder="1"/>
    <xf numFmtId="0" fontId="21" fillId="0" borderId="24" xfId="0" applyFont="1" applyBorder="1"/>
    <xf numFmtId="176" fontId="22" fillId="0" borderId="28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/>
    </xf>
    <xf numFmtId="0" fontId="1" fillId="25" borderId="13" xfId="41" applyFont="1" applyFill="1" applyBorder="1">
      <alignment vertical="center"/>
    </xf>
    <xf numFmtId="0" fontId="1" fillId="0" borderId="13" xfId="41" applyFont="1" applyFill="1" applyBorder="1" applyAlignment="1" applyProtection="1">
      <alignment horizontal="center" vertical="center"/>
      <protection locked="0"/>
    </xf>
    <xf numFmtId="0" fontId="0" fillId="25" borderId="13" xfId="0" applyFont="1" applyFill="1" applyBorder="1"/>
    <xf numFmtId="0" fontId="24" fillId="0" borderId="27" xfId="0" applyFont="1" applyBorder="1" applyAlignment="1">
      <alignment horizontal="center"/>
    </xf>
    <xf numFmtId="0" fontId="0" fillId="0" borderId="13" xfId="41" applyFont="1" applyFill="1" applyBorder="1">
      <alignment vertical="center"/>
    </xf>
    <xf numFmtId="14" fontId="21" fillId="0" borderId="0" xfId="0" applyNumberFormat="1" applyFont="1"/>
    <xf numFmtId="0" fontId="22" fillId="0" borderId="0" xfId="0" applyFont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4" fontId="22" fillId="0" borderId="0" xfId="0" applyNumberFormat="1" applyFont="1" applyBorder="1" applyAlignment="1">
      <alignment vertical="center" shrinkToFit="1"/>
    </xf>
    <xf numFmtId="0" fontId="21" fillId="0" borderId="2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/>
    <xf numFmtId="0" fontId="22" fillId="0" borderId="12" xfId="0" applyFont="1" applyBorder="1" applyAlignment="1"/>
    <xf numFmtId="0" fontId="21" fillId="0" borderId="28" xfId="0" applyFont="1" applyBorder="1" applyAlignment="1">
      <alignment horizontal="center" vertical="center"/>
    </xf>
    <xf numFmtId="176" fontId="22" fillId="0" borderId="39" xfId="0" applyNumberFormat="1" applyFont="1" applyBorder="1" applyAlignment="1">
      <alignment horizontal="right" vertical="center"/>
    </xf>
    <xf numFmtId="177" fontId="21" fillId="0" borderId="39" xfId="0" applyNumberFormat="1" applyFont="1" applyBorder="1" applyAlignment="1">
      <alignment horizontal="center" vertical="center"/>
    </xf>
    <xf numFmtId="0" fontId="23" fillId="0" borderId="39" xfId="0" applyFont="1" applyBorder="1" applyAlignment="1">
      <alignment horizontal="right" vertical="top"/>
    </xf>
    <xf numFmtId="20" fontId="21" fillId="0" borderId="40" xfId="0" applyNumberFormat="1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39" xfId="0" applyFont="1" applyBorder="1"/>
    <xf numFmtId="0" fontId="21" fillId="0" borderId="43" xfId="0" applyFont="1" applyBorder="1"/>
    <xf numFmtId="0" fontId="21" fillId="0" borderId="31" xfId="0" applyFont="1" applyBorder="1" applyAlignment="1">
      <alignment horizontal="left" vertical="center"/>
    </xf>
    <xf numFmtId="0" fontId="21" fillId="0" borderId="32" xfId="0" applyFont="1" applyBorder="1" applyAlignment="1">
      <alignment horizontal="center" vertical="center"/>
    </xf>
    <xf numFmtId="0" fontId="21" fillId="0" borderId="32" xfId="0" quotePrefix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6" fillId="0" borderId="17" xfId="0" applyFont="1" applyBorder="1" applyAlignment="1"/>
    <xf numFmtId="0" fontId="26" fillId="0" borderId="38" xfId="0" applyFont="1" applyBorder="1" applyAlignment="1"/>
    <xf numFmtId="0" fontId="26" fillId="0" borderId="20" xfId="0" applyFont="1" applyBorder="1" applyAlignment="1"/>
    <xf numFmtId="0" fontId="26" fillId="0" borderId="0" xfId="0" applyFont="1" applyBorder="1" applyAlignment="1"/>
    <xf numFmtId="0" fontId="26" fillId="0" borderId="27" xfId="0" applyFont="1" applyBorder="1" applyAlignment="1"/>
    <xf numFmtId="0" fontId="26" fillId="0" borderId="16" xfId="0" applyFont="1" applyBorder="1" applyAlignment="1"/>
    <xf numFmtId="0" fontId="26" fillId="0" borderId="19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45" xfId="0" applyFont="1" applyFill="1" applyBorder="1" applyAlignment="1">
      <alignment horizontal="center" vertical="center"/>
    </xf>
    <xf numFmtId="0" fontId="27" fillId="26" borderId="35" xfId="0" applyFont="1" applyFill="1" applyBorder="1" applyAlignment="1">
      <alignment horizontal="center" vertical="center"/>
    </xf>
    <xf numFmtId="0" fontId="0" fillId="0" borderId="13" xfId="41" applyFont="1" applyFill="1" applyBorder="1" applyAlignment="1" applyProtection="1">
      <alignment horizontal="center" vertical="center" shrinkToFit="1"/>
      <protection locked="0"/>
    </xf>
    <xf numFmtId="178" fontId="1" fillId="0" borderId="20" xfId="41" applyNumberFormat="1" applyFont="1" applyBorder="1">
      <alignment vertical="center"/>
    </xf>
    <xf numFmtId="0" fontId="28" fillId="0" borderId="44" xfId="0" applyFont="1" applyFill="1" applyBorder="1" applyAlignment="1">
      <alignment horizontal="right" vertical="center"/>
    </xf>
    <xf numFmtId="0" fontId="28" fillId="0" borderId="27" xfId="0" applyFont="1" applyBorder="1" applyAlignment="1">
      <alignment horizontal="right"/>
    </xf>
    <xf numFmtId="0" fontId="21" fillId="0" borderId="49" xfId="0" quotePrefix="1" applyFont="1" applyBorder="1" applyAlignment="1">
      <alignment horizontal="center" vertical="center" wrapText="1"/>
    </xf>
    <xf numFmtId="0" fontId="21" fillId="0" borderId="50" xfId="0" quotePrefix="1" applyFont="1" applyBorder="1" applyAlignment="1">
      <alignment vertical="center"/>
    </xf>
    <xf numFmtId="0" fontId="26" fillId="0" borderId="45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25" borderId="13" xfId="41" applyFont="1" applyFill="1" applyBorder="1" applyAlignment="1">
      <alignment horizontal="center" vertical="center"/>
    </xf>
    <xf numFmtId="0" fontId="27" fillId="26" borderId="34" xfId="0" applyFont="1" applyFill="1" applyBorder="1" applyAlignment="1">
      <alignment horizontal="left" vertical="center" wrapText="1"/>
    </xf>
    <xf numFmtId="0" fontId="27" fillId="26" borderId="35" xfId="0" applyFont="1" applyFill="1" applyBorder="1" applyAlignment="1">
      <alignment horizontal="left" vertical="center"/>
    </xf>
    <xf numFmtId="0" fontId="27" fillId="26" borderId="37" xfId="0" applyFont="1" applyFill="1" applyBorder="1" applyAlignment="1">
      <alignment horizontal="left" vertical="center"/>
    </xf>
    <xf numFmtId="0" fontId="26" fillId="0" borderId="45" xfId="0" applyFont="1" applyFill="1" applyBorder="1" applyAlignment="1">
      <alignment horizontal="left" vertical="center"/>
    </xf>
    <xf numFmtId="0" fontId="26" fillId="0" borderId="46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right" shrinkToFit="1"/>
    </xf>
    <xf numFmtId="0" fontId="25" fillId="0" borderId="0" xfId="0" applyFont="1" applyBorder="1" applyAlignment="1">
      <alignment horizontal="right"/>
    </xf>
    <xf numFmtId="0" fontId="21" fillId="0" borderId="2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76" fontId="21" fillId="0" borderId="40" xfId="0" quotePrefix="1" applyNumberFormat="1" applyFont="1" applyBorder="1" applyAlignment="1">
      <alignment horizontal="center" vertical="center"/>
    </xf>
    <xf numFmtId="176" fontId="21" fillId="0" borderId="41" xfId="0" applyNumberFormat="1" applyFont="1" applyBorder="1" applyAlignment="1">
      <alignment horizontal="center" vertical="center"/>
    </xf>
    <xf numFmtId="176" fontId="21" fillId="0" borderId="42" xfId="0" applyNumberFormat="1" applyFont="1" applyBorder="1" applyAlignment="1">
      <alignment horizontal="center" vertical="center"/>
    </xf>
    <xf numFmtId="0" fontId="21" fillId="0" borderId="13" xfId="0" quotePrefix="1" applyFont="1" applyBorder="1" applyAlignment="1">
      <alignment horizontal="center" vertical="center" wrapText="1"/>
    </xf>
    <xf numFmtId="0" fontId="21" fillId="0" borderId="25" xfId="0" quotePrefix="1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textRotation="255"/>
    </xf>
    <xf numFmtId="0" fontId="22" fillId="0" borderId="30" xfId="0" applyFont="1" applyBorder="1" applyAlignment="1">
      <alignment horizontal="center" vertical="center" textRotation="255"/>
    </xf>
    <xf numFmtId="0" fontId="21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30" fillId="0" borderId="0" xfId="0" applyFont="1" applyAlignment="1">
      <alignment horizontal="right"/>
    </xf>
    <xf numFmtId="0" fontId="29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自習エリア記入シート印刷" xfId="41"/>
    <cellStyle name="良い" xfId="42" builtinId="26" customBuiltin="1"/>
  </cellStyles>
  <dxfs count="15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24</xdr:row>
      <xdr:rowOff>47624</xdr:rowOff>
    </xdr:from>
    <xdr:to>
      <xdr:col>2</xdr:col>
      <xdr:colOff>2416969</xdr:colOff>
      <xdr:row>24</xdr:row>
      <xdr:rowOff>47624</xdr:rowOff>
    </xdr:to>
    <xdr:cxnSp macro="">
      <xdr:nvCxnSpPr>
        <xdr:cNvPr id="3" name="直線コネクタ 2"/>
        <xdr:cNvCxnSpPr/>
      </xdr:nvCxnSpPr>
      <xdr:spPr>
        <a:xfrm>
          <a:off x="83344" y="10084593"/>
          <a:ext cx="2857500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24</xdr:row>
      <xdr:rowOff>47624</xdr:rowOff>
    </xdr:from>
    <xdr:to>
      <xdr:col>2</xdr:col>
      <xdr:colOff>2416969</xdr:colOff>
      <xdr:row>24</xdr:row>
      <xdr:rowOff>47624</xdr:rowOff>
    </xdr:to>
    <xdr:cxnSp macro="">
      <xdr:nvCxnSpPr>
        <xdr:cNvPr id="2" name="直線コネクタ 1"/>
        <xdr:cNvCxnSpPr/>
      </xdr:nvCxnSpPr>
      <xdr:spPr>
        <a:xfrm>
          <a:off x="83344" y="10172699"/>
          <a:ext cx="2857500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24</xdr:row>
      <xdr:rowOff>47624</xdr:rowOff>
    </xdr:from>
    <xdr:to>
      <xdr:col>2</xdr:col>
      <xdr:colOff>2416969</xdr:colOff>
      <xdr:row>24</xdr:row>
      <xdr:rowOff>47624</xdr:rowOff>
    </xdr:to>
    <xdr:cxnSp macro="">
      <xdr:nvCxnSpPr>
        <xdr:cNvPr id="2" name="直線コネクタ 1"/>
        <xdr:cNvCxnSpPr/>
      </xdr:nvCxnSpPr>
      <xdr:spPr>
        <a:xfrm>
          <a:off x="83344" y="10172699"/>
          <a:ext cx="2857500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24</xdr:row>
      <xdr:rowOff>47624</xdr:rowOff>
    </xdr:from>
    <xdr:to>
      <xdr:col>2</xdr:col>
      <xdr:colOff>2416969</xdr:colOff>
      <xdr:row>24</xdr:row>
      <xdr:rowOff>47624</xdr:rowOff>
    </xdr:to>
    <xdr:cxnSp macro="">
      <xdr:nvCxnSpPr>
        <xdr:cNvPr id="2" name="直線コネクタ 1"/>
        <xdr:cNvCxnSpPr/>
      </xdr:nvCxnSpPr>
      <xdr:spPr>
        <a:xfrm>
          <a:off x="83344" y="10172699"/>
          <a:ext cx="2857500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24</xdr:row>
      <xdr:rowOff>47624</xdr:rowOff>
    </xdr:from>
    <xdr:to>
      <xdr:col>2</xdr:col>
      <xdr:colOff>2416969</xdr:colOff>
      <xdr:row>24</xdr:row>
      <xdr:rowOff>47624</xdr:rowOff>
    </xdr:to>
    <xdr:cxnSp macro="">
      <xdr:nvCxnSpPr>
        <xdr:cNvPr id="2" name="直線コネクタ 1"/>
        <xdr:cNvCxnSpPr/>
      </xdr:nvCxnSpPr>
      <xdr:spPr>
        <a:xfrm>
          <a:off x="83344" y="10172699"/>
          <a:ext cx="2857500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24</xdr:row>
      <xdr:rowOff>47624</xdr:rowOff>
    </xdr:from>
    <xdr:to>
      <xdr:col>2</xdr:col>
      <xdr:colOff>2416969</xdr:colOff>
      <xdr:row>24</xdr:row>
      <xdr:rowOff>47624</xdr:rowOff>
    </xdr:to>
    <xdr:cxnSp macro="">
      <xdr:nvCxnSpPr>
        <xdr:cNvPr id="2" name="直線コネクタ 1"/>
        <xdr:cNvCxnSpPr/>
      </xdr:nvCxnSpPr>
      <xdr:spPr>
        <a:xfrm>
          <a:off x="83344" y="10172699"/>
          <a:ext cx="2857500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24</xdr:row>
      <xdr:rowOff>47624</xdr:rowOff>
    </xdr:from>
    <xdr:to>
      <xdr:col>2</xdr:col>
      <xdr:colOff>2416969</xdr:colOff>
      <xdr:row>24</xdr:row>
      <xdr:rowOff>47624</xdr:rowOff>
    </xdr:to>
    <xdr:cxnSp macro="">
      <xdr:nvCxnSpPr>
        <xdr:cNvPr id="2" name="直線コネクタ 1"/>
        <xdr:cNvCxnSpPr/>
      </xdr:nvCxnSpPr>
      <xdr:spPr>
        <a:xfrm>
          <a:off x="83344" y="10172699"/>
          <a:ext cx="2857500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24</xdr:row>
      <xdr:rowOff>47624</xdr:rowOff>
    </xdr:from>
    <xdr:to>
      <xdr:col>2</xdr:col>
      <xdr:colOff>2416969</xdr:colOff>
      <xdr:row>24</xdr:row>
      <xdr:rowOff>47624</xdr:rowOff>
    </xdr:to>
    <xdr:cxnSp macro="">
      <xdr:nvCxnSpPr>
        <xdr:cNvPr id="2" name="直線コネクタ 1"/>
        <xdr:cNvCxnSpPr/>
      </xdr:nvCxnSpPr>
      <xdr:spPr>
        <a:xfrm>
          <a:off x="83344" y="10172699"/>
          <a:ext cx="2857500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24</xdr:row>
      <xdr:rowOff>47624</xdr:rowOff>
    </xdr:from>
    <xdr:to>
      <xdr:col>2</xdr:col>
      <xdr:colOff>2416969</xdr:colOff>
      <xdr:row>24</xdr:row>
      <xdr:rowOff>47624</xdr:rowOff>
    </xdr:to>
    <xdr:cxnSp macro="">
      <xdr:nvCxnSpPr>
        <xdr:cNvPr id="2" name="直線コネクタ 1"/>
        <xdr:cNvCxnSpPr/>
      </xdr:nvCxnSpPr>
      <xdr:spPr>
        <a:xfrm>
          <a:off x="83344" y="10172699"/>
          <a:ext cx="2857500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24</xdr:row>
      <xdr:rowOff>47624</xdr:rowOff>
    </xdr:from>
    <xdr:to>
      <xdr:col>2</xdr:col>
      <xdr:colOff>2416969</xdr:colOff>
      <xdr:row>24</xdr:row>
      <xdr:rowOff>47624</xdr:rowOff>
    </xdr:to>
    <xdr:cxnSp macro="">
      <xdr:nvCxnSpPr>
        <xdr:cNvPr id="2" name="直線コネクタ 1"/>
        <xdr:cNvCxnSpPr/>
      </xdr:nvCxnSpPr>
      <xdr:spPr>
        <a:xfrm>
          <a:off x="83344" y="10172699"/>
          <a:ext cx="2857500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24</xdr:row>
      <xdr:rowOff>47624</xdr:rowOff>
    </xdr:from>
    <xdr:to>
      <xdr:col>2</xdr:col>
      <xdr:colOff>2416969</xdr:colOff>
      <xdr:row>24</xdr:row>
      <xdr:rowOff>47624</xdr:rowOff>
    </xdr:to>
    <xdr:cxnSp macro="">
      <xdr:nvCxnSpPr>
        <xdr:cNvPr id="2" name="直線コネクタ 1"/>
        <xdr:cNvCxnSpPr/>
      </xdr:nvCxnSpPr>
      <xdr:spPr>
        <a:xfrm>
          <a:off x="83344" y="10172699"/>
          <a:ext cx="2857500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24</xdr:row>
      <xdr:rowOff>47624</xdr:rowOff>
    </xdr:from>
    <xdr:to>
      <xdr:col>2</xdr:col>
      <xdr:colOff>2416969</xdr:colOff>
      <xdr:row>24</xdr:row>
      <xdr:rowOff>47624</xdr:rowOff>
    </xdr:to>
    <xdr:cxnSp macro="">
      <xdr:nvCxnSpPr>
        <xdr:cNvPr id="2" name="直線コネクタ 1"/>
        <xdr:cNvCxnSpPr/>
      </xdr:nvCxnSpPr>
      <xdr:spPr>
        <a:xfrm>
          <a:off x="83344" y="10172699"/>
          <a:ext cx="2857500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"/>
  <sheetViews>
    <sheetView showGridLines="0" zoomScale="90" workbookViewId="0">
      <selection activeCell="N11" sqref="N11"/>
    </sheetView>
  </sheetViews>
  <sheetFormatPr defaultRowHeight="13.5" customHeight="1" x14ac:dyDescent="0.15"/>
  <cols>
    <col min="1" max="1" width="9" style="1" bestFit="1" customWidth="1"/>
    <col min="2" max="2" width="17.25" style="1" bestFit="1" customWidth="1"/>
    <col min="3" max="3" width="15.75" style="1" bestFit="1" customWidth="1"/>
    <col min="4" max="4" width="3.5" style="1" customWidth="1"/>
    <col min="5" max="5" width="11.625" style="1" bestFit="1" customWidth="1"/>
    <col min="6" max="6" width="5.25" style="1" bestFit="1" customWidth="1"/>
    <col min="7" max="7" width="9" style="1"/>
    <col min="8" max="8" width="2.375" style="2" customWidth="1"/>
    <col min="9" max="9" width="2.875" style="1" customWidth="1"/>
    <col min="10" max="10" width="11.375" style="7" customWidth="1"/>
    <col min="11" max="11" width="5.25" style="9" bestFit="1" customWidth="1"/>
    <col min="12" max="12" width="24.875" style="1" bestFit="1" customWidth="1"/>
    <col min="13" max="16384" width="9" style="1"/>
  </cols>
  <sheetData>
    <row r="2" spans="1:12" ht="13.5" customHeight="1" thickBot="1" x14ac:dyDescent="0.2">
      <c r="A2" s="32" t="s">
        <v>28</v>
      </c>
      <c r="B2" s="5"/>
      <c r="C2" s="5"/>
      <c r="E2" s="11" t="s">
        <v>5</v>
      </c>
      <c r="F2" s="4"/>
      <c r="G2" s="4"/>
      <c r="J2" s="8" t="s">
        <v>14</v>
      </c>
      <c r="K2"/>
      <c r="L2"/>
    </row>
    <row r="3" spans="1:12" ht="13.5" customHeight="1" x14ac:dyDescent="0.15">
      <c r="A3" s="52" t="s">
        <v>26</v>
      </c>
      <c r="B3" s="52" t="s">
        <v>27</v>
      </c>
      <c r="C3" s="54" t="s">
        <v>52</v>
      </c>
      <c r="E3" s="24" t="s">
        <v>2</v>
      </c>
      <c r="F3" s="24" t="s">
        <v>13</v>
      </c>
      <c r="G3" s="28" t="s">
        <v>9</v>
      </c>
      <c r="J3" s="18" t="s">
        <v>8</v>
      </c>
      <c r="K3" s="19" t="s">
        <v>4</v>
      </c>
      <c r="L3" s="20" t="s">
        <v>3</v>
      </c>
    </row>
    <row r="4" spans="1:12" ht="13.5" customHeight="1" x14ac:dyDescent="0.15">
      <c r="A4" s="53">
        <v>2022</v>
      </c>
      <c r="B4" s="56" t="s">
        <v>51</v>
      </c>
      <c r="C4" s="93" t="s">
        <v>53</v>
      </c>
      <c r="E4" s="25">
        <v>44680</v>
      </c>
      <c r="F4" s="29" t="s">
        <v>10</v>
      </c>
      <c r="G4" s="26">
        <v>44680</v>
      </c>
      <c r="J4" s="13"/>
      <c r="K4" s="14"/>
      <c r="L4" s="12"/>
    </row>
    <row r="5" spans="1:12" ht="13.5" customHeight="1" x14ac:dyDescent="0.15">
      <c r="E5" s="25">
        <v>44684</v>
      </c>
      <c r="F5" s="29" t="s">
        <v>10</v>
      </c>
      <c r="G5" s="26">
        <v>44684</v>
      </c>
      <c r="J5" s="13"/>
      <c r="K5" s="14"/>
      <c r="L5" s="12"/>
    </row>
    <row r="6" spans="1:12" ht="13.5" customHeight="1" x14ac:dyDescent="0.15">
      <c r="A6" s="107" t="s">
        <v>49</v>
      </c>
      <c r="E6" s="25">
        <v>44685</v>
      </c>
      <c r="F6" s="29" t="s">
        <v>10</v>
      </c>
      <c r="G6" s="26">
        <v>44685</v>
      </c>
      <c r="J6" s="13">
        <v>44049</v>
      </c>
      <c r="K6" s="14">
        <v>44049</v>
      </c>
      <c r="L6" s="12" t="s">
        <v>40</v>
      </c>
    </row>
    <row r="7" spans="1:12" ht="13.5" customHeight="1" x14ac:dyDescent="0.15">
      <c r="A7" s="29" t="s">
        <v>48</v>
      </c>
      <c r="C7"/>
      <c r="E7" s="25">
        <v>44686</v>
      </c>
      <c r="F7" s="29" t="s">
        <v>10</v>
      </c>
      <c r="G7" s="26">
        <v>44686</v>
      </c>
      <c r="J7" s="13">
        <v>44919</v>
      </c>
      <c r="K7" s="14">
        <v>44555</v>
      </c>
      <c r="L7" s="12" t="s">
        <v>6</v>
      </c>
    </row>
    <row r="8" spans="1:12" ht="13.5" customHeight="1" x14ac:dyDescent="0.15">
      <c r="A8"/>
      <c r="C8"/>
      <c r="E8" s="25">
        <v>44760</v>
      </c>
      <c r="F8" s="29" t="s">
        <v>10</v>
      </c>
      <c r="G8" s="26">
        <v>44760</v>
      </c>
      <c r="J8" s="15">
        <v>44932</v>
      </c>
      <c r="K8" s="14">
        <v>44568</v>
      </c>
      <c r="L8" s="12" t="s">
        <v>7</v>
      </c>
    </row>
    <row r="9" spans="1:12" ht="13.5" customHeight="1" x14ac:dyDescent="0.15">
      <c r="A9"/>
      <c r="E9" s="25">
        <v>44765</v>
      </c>
      <c r="F9" s="29" t="s">
        <v>10</v>
      </c>
      <c r="G9" s="26">
        <v>44765</v>
      </c>
      <c r="I9" s="3"/>
      <c r="J9" s="15">
        <v>44603</v>
      </c>
      <c r="K9" s="14">
        <v>44238</v>
      </c>
      <c r="L9" s="12" t="s">
        <v>12</v>
      </c>
    </row>
    <row r="10" spans="1:12" ht="13.5" customHeight="1" x14ac:dyDescent="0.15">
      <c r="A10" s="5"/>
      <c r="B10" s="5"/>
      <c r="C10" s="5"/>
      <c r="E10" s="25">
        <v>44784</v>
      </c>
      <c r="F10" s="29" t="s">
        <v>10</v>
      </c>
      <c r="G10" s="26">
        <v>44784</v>
      </c>
      <c r="I10" s="10"/>
      <c r="J10" s="15"/>
      <c r="K10" s="14"/>
      <c r="L10" s="12"/>
    </row>
    <row r="11" spans="1:12" ht="13.5" customHeight="1" x14ac:dyDescent="0.15">
      <c r="A11"/>
      <c r="B11"/>
      <c r="C11"/>
      <c r="D11" s="32"/>
      <c r="E11" s="25">
        <v>44823</v>
      </c>
      <c r="F11" s="29" t="s">
        <v>10</v>
      </c>
      <c r="G11" s="26">
        <v>44823</v>
      </c>
      <c r="J11" s="21"/>
      <c r="K11" s="14"/>
      <c r="L11" s="12"/>
    </row>
    <row r="12" spans="1:12" ht="13.5" customHeight="1" x14ac:dyDescent="0.15">
      <c r="A12"/>
      <c r="B12"/>
      <c r="C12"/>
      <c r="E12" s="25">
        <v>44827</v>
      </c>
      <c r="F12" s="29" t="s">
        <v>10</v>
      </c>
      <c r="G12" s="26">
        <v>44823</v>
      </c>
      <c r="J12" s="94"/>
      <c r="K12" s="14"/>
      <c r="L12" s="12"/>
    </row>
    <row r="13" spans="1:12" ht="13.5" customHeight="1" x14ac:dyDescent="0.15">
      <c r="A13"/>
      <c r="B13"/>
      <c r="C13"/>
      <c r="E13" s="25">
        <v>44868</v>
      </c>
      <c r="F13" s="29" t="s">
        <v>10</v>
      </c>
      <c r="G13" s="26">
        <v>44868</v>
      </c>
      <c r="H13" s="4"/>
      <c r="J13" s="13"/>
      <c r="K13" s="14"/>
      <c r="L13" s="12"/>
    </row>
    <row r="14" spans="1:12" ht="13.5" customHeight="1" x14ac:dyDescent="0.15">
      <c r="A14"/>
      <c r="B14"/>
      <c r="C14"/>
      <c r="E14" s="25">
        <v>44888</v>
      </c>
      <c r="F14" s="29" t="s">
        <v>10</v>
      </c>
      <c r="G14" s="26">
        <v>44888</v>
      </c>
      <c r="H14" s="4"/>
      <c r="J14" s="13"/>
      <c r="K14" s="14"/>
      <c r="L14" s="12"/>
    </row>
    <row r="15" spans="1:12" ht="13.5" customHeight="1" x14ac:dyDescent="0.15">
      <c r="A15"/>
      <c r="B15"/>
      <c r="C15"/>
      <c r="E15" s="25">
        <v>44927</v>
      </c>
      <c r="F15" s="30" t="s">
        <v>10</v>
      </c>
      <c r="G15" s="26">
        <v>44927</v>
      </c>
      <c r="J15" s="13"/>
      <c r="K15" s="14"/>
      <c r="L15" s="12"/>
    </row>
    <row r="16" spans="1:12" ht="13.5" customHeight="1" x14ac:dyDescent="0.15">
      <c r="A16"/>
      <c r="B16"/>
      <c r="C16"/>
      <c r="E16" s="25">
        <v>44929</v>
      </c>
      <c r="F16" s="30" t="s">
        <v>10</v>
      </c>
      <c r="G16" s="26">
        <v>44929</v>
      </c>
      <c r="J16" s="13"/>
      <c r="K16" s="14"/>
      <c r="L16" s="6"/>
    </row>
    <row r="17" spans="1:12" ht="13.5" customHeight="1" x14ac:dyDescent="0.15">
      <c r="A17"/>
      <c r="B17"/>
      <c r="C17"/>
      <c r="E17" s="25">
        <v>44935</v>
      </c>
      <c r="F17" s="30" t="s">
        <v>10</v>
      </c>
      <c r="G17" s="26">
        <v>44935</v>
      </c>
      <c r="J17" s="13"/>
      <c r="K17" s="14"/>
      <c r="L17" s="6"/>
    </row>
    <row r="18" spans="1:12" ht="13.5" customHeight="1" x14ac:dyDescent="0.15">
      <c r="A18"/>
      <c r="B18"/>
      <c r="C18"/>
      <c r="E18" s="25">
        <v>44980</v>
      </c>
      <c r="F18" s="29" t="s">
        <v>10</v>
      </c>
      <c r="G18" s="26">
        <v>44980</v>
      </c>
      <c r="J18" s="13"/>
      <c r="K18" s="14"/>
      <c r="L18" s="6"/>
    </row>
    <row r="19" spans="1:12" ht="13.5" customHeight="1" x14ac:dyDescent="0.15">
      <c r="A19"/>
      <c r="B19"/>
      <c r="C19"/>
      <c r="E19" s="25">
        <v>45006</v>
      </c>
      <c r="F19" s="29" t="s">
        <v>54</v>
      </c>
      <c r="G19" s="26">
        <v>45006</v>
      </c>
      <c r="J19" s="13"/>
      <c r="K19" s="14"/>
      <c r="L19" s="6"/>
    </row>
    <row r="20" spans="1:12" ht="13.5" customHeight="1" x14ac:dyDescent="0.15">
      <c r="A20"/>
      <c r="B20"/>
      <c r="C20"/>
      <c r="E20" s="25">
        <v>44940</v>
      </c>
      <c r="F20" s="29" t="s">
        <v>11</v>
      </c>
      <c r="G20" s="26">
        <v>44940</v>
      </c>
      <c r="J20" s="13"/>
      <c r="K20" s="14"/>
      <c r="L20" s="6"/>
    </row>
    <row r="21" spans="1:12" ht="13.5" customHeight="1" x14ac:dyDescent="0.15">
      <c r="A21"/>
      <c r="B21"/>
      <c r="C21"/>
      <c r="E21" s="27">
        <v>44982</v>
      </c>
      <c r="F21" s="31" t="s">
        <v>11</v>
      </c>
      <c r="G21" s="26">
        <v>44982</v>
      </c>
      <c r="J21" s="13"/>
      <c r="K21" s="14"/>
      <c r="L21" s="6"/>
    </row>
    <row r="22" spans="1:12" ht="13.5" customHeight="1" x14ac:dyDescent="0.15">
      <c r="A22"/>
      <c r="B22"/>
      <c r="C22"/>
      <c r="E22" s="27">
        <v>44997</v>
      </c>
      <c r="F22" s="31" t="s">
        <v>11</v>
      </c>
      <c r="G22" s="26">
        <v>44997</v>
      </c>
      <c r="J22" s="13"/>
      <c r="K22" s="14"/>
      <c r="L22" s="6"/>
    </row>
    <row r="23" spans="1:12" ht="13.5" customHeight="1" x14ac:dyDescent="0.15">
      <c r="A23"/>
      <c r="B23"/>
      <c r="C23"/>
      <c r="E23" s="25">
        <v>44940</v>
      </c>
      <c r="F23" s="29" t="s">
        <v>55</v>
      </c>
      <c r="G23" s="26">
        <v>44940</v>
      </c>
      <c r="J23" s="13"/>
      <c r="K23" s="14"/>
      <c r="L23" s="6"/>
    </row>
    <row r="24" spans="1:12" ht="13.5" customHeight="1" x14ac:dyDescent="0.15">
      <c r="A24"/>
      <c r="B24"/>
      <c r="C24"/>
      <c r="E24" s="25">
        <v>44844</v>
      </c>
      <c r="F24" s="29" t="s">
        <v>55</v>
      </c>
      <c r="G24" s="26">
        <v>44844</v>
      </c>
      <c r="J24" s="13"/>
      <c r="K24" s="14"/>
      <c r="L24" s="6"/>
    </row>
    <row r="25" spans="1:12" ht="13.5" customHeight="1" x14ac:dyDescent="0.15">
      <c r="A25"/>
      <c r="B25"/>
      <c r="C25"/>
      <c r="E25" s="25">
        <v>44928</v>
      </c>
      <c r="F25" s="29" t="s">
        <v>55</v>
      </c>
      <c r="G25" s="26">
        <v>44928</v>
      </c>
      <c r="J25" s="13"/>
      <c r="K25" s="14"/>
      <c r="L25" s="6"/>
    </row>
    <row r="26" spans="1:12" ht="13.5" customHeight="1" x14ac:dyDescent="0.15">
      <c r="A26"/>
      <c r="B26"/>
      <c r="C26"/>
      <c r="E26" s="25" t="s">
        <v>39</v>
      </c>
      <c r="F26" s="29"/>
      <c r="G26" s="26" t="s">
        <v>39</v>
      </c>
      <c r="J26" s="13"/>
      <c r="K26" s="14"/>
      <c r="L26" s="6"/>
    </row>
    <row r="27" spans="1:12" ht="13.5" customHeight="1" x14ac:dyDescent="0.15">
      <c r="A27"/>
      <c r="B27"/>
      <c r="C27"/>
      <c r="E27" s="25" t="s">
        <v>39</v>
      </c>
      <c r="F27" s="29"/>
      <c r="G27" s="26" t="s">
        <v>39</v>
      </c>
      <c r="J27" s="13"/>
      <c r="K27" s="14"/>
      <c r="L27" s="6"/>
    </row>
    <row r="28" spans="1:12" ht="13.5" customHeight="1" x14ac:dyDescent="0.15">
      <c r="A28"/>
      <c r="B28"/>
      <c r="C28"/>
      <c r="E28"/>
      <c r="F28"/>
      <c r="G28"/>
      <c r="J28" s="13"/>
      <c r="K28" s="14"/>
      <c r="L28" s="6"/>
    </row>
    <row r="29" spans="1:12" ht="13.5" customHeight="1" x14ac:dyDescent="0.15">
      <c r="A29"/>
      <c r="B29"/>
      <c r="C29"/>
      <c r="E29"/>
      <c r="F29"/>
      <c r="G29"/>
      <c r="J29" s="13"/>
      <c r="K29" s="14"/>
      <c r="L29" s="6"/>
    </row>
    <row r="30" spans="1:12" ht="13.5" customHeight="1" x14ac:dyDescent="0.15">
      <c r="A30"/>
      <c r="B30"/>
      <c r="C30"/>
      <c r="J30" s="13"/>
      <c r="K30" s="14"/>
      <c r="L30" s="6"/>
    </row>
    <row r="31" spans="1:12" ht="13.5" customHeight="1" x14ac:dyDescent="0.15">
      <c r="A31"/>
      <c r="B31"/>
      <c r="C31"/>
      <c r="J31" s="13"/>
      <c r="K31" s="22"/>
      <c r="L31" s="6"/>
    </row>
    <row r="32" spans="1:12" ht="13.5" customHeight="1" x14ac:dyDescent="0.15">
      <c r="A32"/>
      <c r="B32"/>
      <c r="C32"/>
      <c r="J32" s="13"/>
      <c r="K32" s="22"/>
      <c r="L32" s="6"/>
    </row>
    <row r="33" spans="1:12" ht="13.5" customHeight="1" x14ac:dyDescent="0.15">
      <c r="A33"/>
      <c r="B33"/>
      <c r="C33"/>
      <c r="J33" s="13"/>
      <c r="K33" s="22"/>
      <c r="L33" s="6"/>
    </row>
    <row r="34" spans="1:12" ht="13.5" customHeight="1" x14ac:dyDescent="0.15">
      <c r="A34"/>
      <c r="B34"/>
      <c r="C34"/>
      <c r="J34" s="13"/>
      <c r="K34" s="22"/>
      <c r="L34" s="6"/>
    </row>
    <row r="35" spans="1:12" ht="13.5" customHeight="1" x14ac:dyDescent="0.15">
      <c r="A35"/>
      <c r="B35"/>
      <c r="C35"/>
      <c r="J35" s="13"/>
      <c r="K35" s="22"/>
      <c r="L35" s="6"/>
    </row>
    <row r="36" spans="1:12" ht="13.5" customHeight="1" x14ac:dyDescent="0.15">
      <c r="A36"/>
      <c r="B36"/>
      <c r="C36"/>
      <c r="J36" s="13"/>
      <c r="K36" s="22"/>
      <c r="L36" s="6"/>
    </row>
    <row r="37" spans="1:12" ht="13.5" customHeight="1" x14ac:dyDescent="0.15">
      <c r="A37"/>
      <c r="B37"/>
      <c r="C37"/>
      <c r="J37" s="13"/>
      <c r="K37" s="22"/>
      <c r="L37" s="6"/>
    </row>
    <row r="38" spans="1:12" ht="13.5" customHeight="1" x14ac:dyDescent="0.15">
      <c r="A38"/>
      <c r="B38"/>
      <c r="C38"/>
      <c r="J38" s="13"/>
      <c r="K38" s="22"/>
      <c r="L38" s="6"/>
    </row>
    <row r="39" spans="1:12" ht="13.5" customHeight="1" x14ac:dyDescent="0.15">
      <c r="A39"/>
      <c r="B39"/>
      <c r="C39"/>
      <c r="J39" s="13"/>
      <c r="K39" s="22"/>
      <c r="L39" s="6"/>
    </row>
    <row r="40" spans="1:12" ht="13.5" customHeight="1" x14ac:dyDescent="0.15">
      <c r="A40"/>
      <c r="B40"/>
      <c r="C40"/>
      <c r="J40" s="13"/>
      <c r="K40" s="22"/>
      <c r="L40" s="6"/>
    </row>
    <row r="41" spans="1:12" ht="13.5" customHeight="1" x14ac:dyDescent="0.15">
      <c r="A41"/>
      <c r="B41"/>
      <c r="C41"/>
      <c r="J41" s="13"/>
      <c r="K41" s="22"/>
      <c r="L41" s="6"/>
    </row>
    <row r="42" spans="1:12" ht="13.5" customHeight="1" x14ac:dyDescent="0.15">
      <c r="A42"/>
      <c r="B42"/>
      <c r="C42"/>
      <c r="J42" s="13"/>
      <c r="K42" s="22"/>
      <c r="L42" s="6"/>
    </row>
    <row r="43" spans="1:12" ht="13.5" customHeight="1" x14ac:dyDescent="0.15">
      <c r="A43"/>
      <c r="B43"/>
      <c r="C43"/>
      <c r="J43" s="13"/>
      <c r="K43" s="22"/>
      <c r="L43" s="6"/>
    </row>
    <row r="44" spans="1:12" ht="13.5" customHeight="1" thickBot="1" x14ac:dyDescent="0.2">
      <c r="A44"/>
      <c r="B44"/>
      <c r="C44"/>
      <c r="J44" s="17"/>
      <c r="K44" s="23"/>
      <c r="L44" s="16"/>
    </row>
    <row r="45" spans="1:12" ht="13.5" customHeight="1" x14ac:dyDescent="0.15">
      <c r="A45"/>
      <c r="B45"/>
      <c r="C45"/>
    </row>
  </sheetData>
  <phoneticPr fontId="2"/>
  <pageMargins left="0.75" right="0.75" top="1" bottom="1" header="0.51200000000000001" footer="0.51200000000000001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zoomScale="80" zoomScaleNormal="80" zoomScaleSheetLayoutView="80" workbookViewId="0">
      <selection activeCell="A2" sqref="A2:S2"/>
    </sheetView>
  </sheetViews>
  <sheetFormatPr defaultRowHeight="13.5" x14ac:dyDescent="0.15"/>
  <cols>
    <col min="1" max="1" width="3.625" style="45" customWidth="1"/>
    <col min="2" max="2" width="3.25" style="33" customWidth="1"/>
    <col min="3" max="3" width="35.625" style="33" customWidth="1"/>
    <col min="4" max="4" width="9" style="33"/>
    <col min="5" max="5" width="2.625" style="33" customWidth="1"/>
    <col min="6" max="6" width="9" style="33"/>
    <col min="7" max="7" width="5.625" style="33" customWidth="1"/>
    <col min="8" max="8" width="9" style="33"/>
    <col min="9" max="9" width="15.625" style="33" customWidth="1"/>
    <col min="10" max="10" width="5.625" style="34" customWidth="1"/>
    <col min="11" max="11" width="3.625" style="45" customWidth="1"/>
    <col min="12" max="12" width="3.25" style="33" customWidth="1"/>
    <col min="13" max="13" width="35.625" style="33" customWidth="1"/>
    <col min="14" max="14" width="9" style="33"/>
    <col min="15" max="15" width="2.625" style="33" customWidth="1"/>
    <col min="16" max="16" width="9" style="33"/>
    <col min="17" max="17" width="5.625" style="33" customWidth="1"/>
    <col min="18" max="18" width="9" style="33"/>
    <col min="19" max="19" width="15.625" style="33" customWidth="1"/>
    <col min="20" max="20" width="14.375" style="33" bestFit="1" customWidth="1"/>
    <col min="21" max="16384" width="9" style="33"/>
  </cols>
  <sheetData>
    <row r="1" spans="1:20" s="60" customFormat="1" ht="21.75" customHeight="1" x14ac:dyDescent="0.15">
      <c r="A1" s="58">
        <f ca="1">RIGHT(CELL("filename",A1),LEN(CELL("filename",A1))-FIND("]",CELL("filename",A1)))*1</f>
        <v>12</v>
      </c>
      <c r="B1" s="59" t="s">
        <v>25</v>
      </c>
      <c r="D1" s="61">
        <f ca="1">IF(A1&gt;3,DATE(指定!$A$4,$A$1,1),DATE(指定!$A$4+1,$A$1,1))</f>
        <v>44896</v>
      </c>
      <c r="E1" s="60" t="s">
        <v>20</v>
      </c>
      <c r="F1" s="61">
        <f ca="1">IF(A1&gt;3,DATE(指定!$A$4,$A$1+1,1)-1,DATE(指定!$A$4+1,$A$1+1,1)-1)</f>
        <v>44926</v>
      </c>
    </row>
    <row r="2" spans="1:20" ht="28.5" customHeight="1" x14ac:dyDescent="0.2">
      <c r="A2" s="133" t="s">
        <v>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20" ht="14.25" x14ac:dyDescent="0.15">
      <c r="A3" s="134" t="str">
        <f ca="1">"　　　（　"&amp;指定!$A$7&amp;"　"&amp;YEAR($D$1)-2018&amp;"年　　"&amp;$A$1&amp;"月分　）"</f>
        <v>　　　（　令和　4年　　12月分　）</v>
      </c>
      <c r="B3" s="134"/>
      <c r="C3" s="134"/>
      <c r="N3" s="34"/>
      <c r="O3" s="143" t="str">
        <f>指定!B4&amp;" 　《 ＴＡ  ・  ＲＡ 》"</f>
        <v>生物資源産業学部 　《 ＴＡ  ・  ＲＡ 》</v>
      </c>
      <c r="P3" s="143"/>
      <c r="Q3" s="143"/>
      <c r="R3" s="143"/>
      <c r="S3" s="143"/>
    </row>
    <row r="4" spans="1:20" ht="6.75" customHeight="1" x14ac:dyDescent="0.15"/>
    <row r="5" spans="1:20" ht="15.75" customHeight="1" x14ac:dyDescent="0.15">
      <c r="A5" s="136" t="s">
        <v>15</v>
      </c>
      <c r="B5" s="138" t="s">
        <v>0</v>
      </c>
      <c r="C5" s="140" t="s">
        <v>37</v>
      </c>
      <c r="D5" s="115" t="s">
        <v>16</v>
      </c>
      <c r="E5" s="116"/>
      <c r="F5" s="116"/>
      <c r="G5" s="117"/>
      <c r="H5" s="36" t="s">
        <v>24</v>
      </c>
      <c r="I5" s="36" t="s">
        <v>36</v>
      </c>
      <c r="J5" s="51"/>
      <c r="K5" s="136" t="s">
        <v>15</v>
      </c>
      <c r="L5" s="138" t="s">
        <v>0</v>
      </c>
      <c r="M5" s="140" t="s">
        <v>37</v>
      </c>
      <c r="N5" s="115" t="s">
        <v>17</v>
      </c>
      <c r="O5" s="116"/>
      <c r="P5" s="116"/>
      <c r="Q5" s="117"/>
      <c r="R5" s="36" t="s">
        <v>24</v>
      </c>
      <c r="S5" s="36" t="s">
        <v>36</v>
      </c>
    </row>
    <row r="6" spans="1:20" ht="15" customHeight="1" x14ac:dyDescent="0.15">
      <c r="A6" s="137"/>
      <c r="B6" s="139"/>
      <c r="C6" s="141"/>
      <c r="D6" s="118" t="s">
        <v>18</v>
      </c>
      <c r="E6" s="119"/>
      <c r="F6" s="120"/>
      <c r="G6" s="100" t="s">
        <v>19</v>
      </c>
      <c r="H6" s="37" t="s">
        <v>1</v>
      </c>
      <c r="I6" s="38" t="s">
        <v>38</v>
      </c>
      <c r="J6" s="50"/>
      <c r="K6" s="137"/>
      <c r="L6" s="139"/>
      <c r="M6" s="141"/>
      <c r="N6" s="118" t="s">
        <v>18</v>
      </c>
      <c r="O6" s="119"/>
      <c r="P6" s="120"/>
      <c r="Q6" s="100" t="s">
        <v>19</v>
      </c>
      <c r="R6" s="37" t="s">
        <v>1</v>
      </c>
      <c r="S6" s="38" t="s">
        <v>38</v>
      </c>
    </row>
    <row r="7" spans="1:20" ht="39.950000000000003" customHeight="1" x14ac:dyDescent="0.15">
      <c r="A7" s="49">
        <f ca="1">D1</f>
        <v>44896</v>
      </c>
      <c r="B7" s="39" t="str">
        <f ca="1">TEXT(A7,"aaa")</f>
        <v>木</v>
      </c>
      <c r="C7" s="40" t="str">
        <f ca="1">IF(ISERROR(VLOOKUP(A7,指定!$J$4:$L$44,3,FALSE)),"",(VLOOKUP(A7,指定!$J$4:$L$44,3,FALSE)))</f>
        <v/>
      </c>
      <c r="D7" s="41"/>
      <c r="E7" s="105" t="s">
        <v>20</v>
      </c>
      <c r="F7" s="106"/>
      <c r="G7" s="42"/>
      <c r="H7" s="42"/>
      <c r="I7" s="42"/>
      <c r="K7" s="49">
        <f ca="1">A7+16</f>
        <v>44912</v>
      </c>
      <c r="L7" s="39" t="str">
        <f ca="1">TEXT(K7,"aaa")</f>
        <v>土</v>
      </c>
      <c r="M7" s="40" t="str">
        <f ca="1">IF(ISERROR(VLOOKUP(K7,指定!$J$4:$L$44,3,FALSE)),"",(VLOOKUP(K7,指定!$J$4:$L$44,3,FALSE)))</f>
        <v/>
      </c>
      <c r="N7" s="104"/>
      <c r="O7" s="105" t="s">
        <v>20</v>
      </c>
      <c r="P7" s="106"/>
      <c r="Q7" s="42"/>
      <c r="R7" s="42"/>
      <c r="S7" s="42"/>
      <c r="T7" s="57">
        <f ca="1">K7</f>
        <v>44912</v>
      </c>
    </row>
    <row r="8" spans="1:20" ht="39.950000000000003" customHeight="1" x14ac:dyDescent="0.15">
      <c r="A8" s="49">
        <f ca="1">A7+1</f>
        <v>44897</v>
      </c>
      <c r="B8" s="39" t="str">
        <f t="shared" ref="B8:B22" ca="1" si="0">TEXT(A8,"aaa")</f>
        <v>金</v>
      </c>
      <c r="C8" s="40" t="str">
        <f ca="1">IF(ISERROR(VLOOKUP(A8,指定!$J$4:$L$44,3,FALSE)),"",(VLOOKUP(A8,指定!$J$4:$L$44,3,FALSE)))</f>
        <v/>
      </c>
      <c r="D8" s="41"/>
      <c r="E8" s="105" t="s">
        <v>20</v>
      </c>
      <c r="F8" s="106"/>
      <c r="G8" s="42"/>
      <c r="H8" s="42"/>
      <c r="I8" s="42"/>
      <c r="K8" s="49">
        <f t="shared" ref="K8:K21" ca="1" si="1">IF(K7&lt;$F$1,K7+1,"")</f>
        <v>44913</v>
      </c>
      <c r="L8" s="39" t="str">
        <f t="shared" ref="L8:L21" ca="1" si="2">TEXT(K8,"aaa")</f>
        <v>日</v>
      </c>
      <c r="M8" s="40" t="str">
        <f ca="1">IF(ISERROR(VLOOKUP(K8,指定!$J$4:$L$44,3,FALSE)),"",(VLOOKUP(K8,指定!$J$4:$L$44,3,FALSE)))</f>
        <v/>
      </c>
      <c r="N8" s="104"/>
      <c r="O8" s="105" t="s">
        <v>20</v>
      </c>
      <c r="P8" s="106"/>
      <c r="Q8" s="42"/>
      <c r="R8" s="42"/>
      <c r="S8" s="42"/>
      <c r="T8" s="57">
        <f t="shared" ref="T8:T21" ca="1" si="3">K8</f>
        <v>44913</v>
      </c>
    </row>
    <row r="9" spans="1:20" ht="39.950000000000003" customHeight="1" x14ac:dyDescent="0.15">
      <c r="A9" s="49">
        <f t="shared" ref="A9:A22" ca="1" si="4">A8+1</f>
        <v>44898</v>
      </c>
      <c r="B9" s="39" t="str">
        <f t="shared" ca="1" si="0"/>
        <v>土</v>
      </c>
      <c r="C9" s="40" t="str">
        <f ca="1">IF(ISERROR(VLOOKUP(A9,指定!$J$4:$L$44,3,FALSE)),"",(VLOOKUP(A9,指定!$J$4:$L$44,3,FALSE)))</f>
        <v/>
      </c>
      <c r="D9" s="41"/>
      <c r="E9" s="105" t="s">
        <v>20</v>
      </c>
      <c r="F9" s="106"/>
      <c r="G9" s="42"/>
      <c r="H9" s="42"/>
      <c r="I9" s="42"/>
      <c r="K9" s="49">
        <f t="shared" ca="1" si="1"/>
        <v>44914</v>
      </c>
      <c r="L9" s="39" t="str">
        <f t="shared" ca="1" si="2"/>
        <v>月</v>
      </c>
      <c r="M9" s="40" t="str">
        <f ca="1">IF(ISERROR(VLOOKUP(K9,指定!$J$4:$L$44,3,FALSE)),"",(VLOOKUP(K9,指定!$J$4:$L$44,3,FALSE)))</f>
        <v/>
      </c>
      <c r="N9" s="104"/>
      <c r="O9" s="105" t="s">
        <v>20</v>
      </c>
      <c r="P9" s="106"/>
      <c r="Q9" s="42"/>
      <c r="R9" s="42"/>
      <c r="S9" s="42"/>
      <c r="T9" s="57">
        <f t="shared" ca="1" si="3"/>
        <v>44914</v>
      </c>
    </row>
    <row r="10" spans="1:20" ht="39.950000000000003" customHeight="1" x14ac:dyDescent="0.15">
      <c r="A10" s="49">
        <f t="shared" ca="1" si="4"/>
        <v>44899</v>
      </c>
      <c r="B10" s="39" t="str">
        <f t="shared" ca="1" si="0"/>
        <v>日</v>
      </c>
      <c r="C10" s="40" t="str">
        <f ca="1">IF(ISERROR(VLOOKUP(A10,指定!$J$4:$L$44,3,FALSE)),"",(VLOOKUP(A10,指定!$J$4:$L$44,3,FALSE)))</f>
        <v/>
      </c>
      <c r="D10" s="41"/>
      <c r="E10" s="105" t="s">
        <v>20</v>
      </c>
      <c r="F10" s="106"/>
      <c r="G10" s="42"/>
      <c r="H10" s="42"/>
      <c r="I10" s="42"/>
      <c r="K10" s="49">
        <f t="shared" ca="1" si="1"/>
        <v>44915</v>
      </c>
      <c r="L10" s="39" t="str">
        <f t="shared" ca="1" si="2"/>
        <v>火</v>
      </c>
      <c r="M10" s="40" t="str">
        <f ca="1">IF(ISERROR(VLOOKUP(K10,指定!$J$4:$L$44,3,FALSE)),"",(VLOOKUP(K10,指定!$J$4:$L$44,3,FALSE)))</f>
        <v/>
      </c>
      <c r="N10" s="104"/>
      <c r="O10" s="105" t="s">
        <v>20</v>
      </c>
      <c r="P10" s="106"/>
      <c r="Q10" s="42"/>
      <c r="R10" s="42"/>
      <c r="S10" s="42"/>
      <c r="T10" s="57">
        <f t="shared" ca="1" si="3"/>
        <v>44915</v>
      </c>
    </row>
    <row r="11" spans="1:20" ht="39.950000000000003" customHeight="1" x14ac:dyDescent="0.15">
      <c r="A11" s="49">
        <f t="shared" ca="1" si="4"/>
        <v>44900</v>
      </c>
      <c r="B11" s="39" t="str">
        <f t="shared" ca="1" si="0"/>
        <v>月</v>
      </c>
      <c r="C11" s="40" t="str">
        <f ca="1">IF(ISERROR(VLOOKUP(A11,指定!$J$4:$L$44,3,FALSE)),"",(VLOOKUP(A11,指定!$J$4:$L$44,3,FALSE)))</f>
        <v/>
      </c>
      <c r="D11" s="41"/>
      <c r="E11" s="105" t="s">
        <v>20</v>
      </c>
      <c r="F11" s="106"/>
      <c r="G11" s="42"/>
      <c r="H11" s="42"/>
      <c r="I11" s="42"/>
      <c r="K11" s="49">
        <f t="shared" ca="1" si="1"/>
        <v>44916</v>
      </c>
      <c r="L11" s="39" t="str">
        <f t="shared" ca="1" si="2"/>
        <v>水</v>
      </c>
      <c r="M11" s="40" t="str">
        <f ca="1">IF(ISERROR(VLOOKUP(K11,指定!$J$4:$L$44,3,FALSE)),"",(VLOOKUP(K11,指定!$J$4:$L$44,3,FALSE)))</f>
        <v/>
      </c>
      <c r="N11" s="104"/>
      <c r="O11" s="105" t="s">
        <v>20</v>
      </c>
      <c r="P11" s="106"/>
      <c r="Q11" s="42"/>
      <c r="R11" s="42"/>
      <c r="S11" s="42"/>
      <c r="T11" s="57">
        <f t="shared" ca="1" si="3"/>
        <v>44916</v>
      </c>
    </row>
    <row r="12" spans="1:20" ht="39.950000000000003" customHeight="1" x14ac:dyDescent="0.15">
      <c r="A12" s="49">
        <f t="shared" ca="1" si="4"/>
        <v>44901</v>
      </c>
      <c r="B12" s="39" t="str">
        <f t="shared" ca="1" si="0"/>
        <v>火</v>
      </c>
      <c r="C12" s="40" t="str">
        <f ca="1">IF(ISERROR(VLOOKUP(A12,指定!$J$4:$L$44,3,FALSE)),"",(VLOOKUP(A12,指定!$J$4:$L$44,3,FALSE)))</f>
        <v/>
      </c>
      <c r="D12" s="41"/>
      <c r="E12" s="105" t="s">
        <v>20</v>
      </c>
      <c r="F12" s="106"/>
      <c r="G12" s="42"/>
      <c r="H12" s="42"/>
      <c r="I12" s="42"/>
      <c r="K12" s="49">
        <f t="shared" ca="1" si="1"/>
        <v>44917</v>
      </c>
      <c r="L12" s="39" t="str">
        <f t="shared" ca="1" si="2"/>
        <v>木</v>
      </c>
      <c r="M12" s="40" t="str">
        <f ca="1">IF(ISERROR(VLOOKUP(K12,指定!$J$4:$L$44,3,FALSE)),"",(VLOOKUP(K12,指定!$J$4:$L$44,3,FALSE)))</f>
        <v/>
      </c>
      <c r="N12" s="104"/>
      <c r="O12" s="105" t="s">
        <v>20</v>
      </c>
      <c r="P12" s="106"/>
      <c r="Q12" s="42"/>
      <c r="R12" s="42"/>
      <c r="S12" s="42"/>
      <c r="T12" s="57">
        <f t="shared" ca="1" si="3"/>
        <v>44917</v>
      </c>
    </row>
    <row r="13" spans="1:20" ht="39.950000000000003" customHeight="1" x14ac:dyDescent="0.15">
      <c r="A13" s="49">
        <f t="shared" ca="1" si="4"/>
        <v>44902</v>
      </c>
      <c r="B13" s="39" t="str">
        <f t="shared" ca="1" si="0"/>
        <v>水</v>
      </c>
      <c r="C13" s="40" t="str">
        <f ca="1">IF(ISERROR(VLOOKUP(A13,指定!$J$4:$L$44,3,FALSE)),"",(VLOOKUP(A13,指定!$J$4:$L$44,3,FALSE)))</f>
        <v/>
      </c>
      <c r="D13" s="41"/>
      <c r="E13" s="105" t="s">
        <v>20</v>
      </c>
      <c r="F13" s="106"/>
      <c r="G13" s="42"/>
      <c r="H13" s="42"/>
      <c r="I13" s="42"/>
      <c r="K13" s="49">
        <f t="shared" ca="1" si="1"/>
        <v>44918</v>
      </c>
      <c r="L13" s="39" t="str">
        <f t="shared" ca="1" si="2"/>
        <v>金</v>
      </c>
      <c r="M13" s="40" t="str">
        <f ca="1">IF(ISERROR(VLOOKUP(K13,指定!$J$4:$L$44,3,FALSE)),"",(VLOOKUP(K13,指定!$J$4:$L$44,3,FALSE)))</f>
        <v/>
      </c>
      <c r="N13" s="104"/>
      <c r="O13" s="105" t="s">
        <v>20</v>
      </c>
      <c r="P13" s="106"/>
      <c r="Q13" s="42"/>
      <c r="R13" s="42"/>
      <c r="S13" s="42"/>
      <c r="T13" s="57">
        <f t="shared" ca="1" si="3"/>
        <v>44918</v>
      </c>
    </row>
    <row r="14" spans="1:20" ht="39.950000000000003" customHeight="1" x14ac:dyDescent="0.15">
      <c r="A14" s="49">
        <f t="shared" ca="1" si="4"/>
        <v>44903</v>
      </c>
      <c r="B14" s="39" t="str">
        <f t="shared" ca="1" si="0"/>
        <v>木</v>
      </c>
      <c r="C14" s="40" t="str">
        <f ca="1">IF(ISERROR(VLOOKUP(A14,指定!$J$4:$L$44,3,FALSE)),"",(VLOOKUP(A14,指定!$J$4:$L$44,3,FALSE)))</f>
        <v/>
      </c>
      <c r="D14" s="41"/>
      <c r="E14" s="105" t="s">
        <v>20</v>
      </c>
      <c r="F14" s="106"/>
      <c r="G14" s="42"/>
      <c r="H14" s="42"/>
      <c r="I14" s="42"/>
      <c r="K14" s="49">
        <f t="shared" ca="1" si="1"/>
        <v>44919</v>
      </c>
      <c r="L14" s="39" t="str">
        <f t="shared" ca="1" si="2"/>
        <v>土</v>
      </c>
      <c r="M14" s="40" t="str">
        <f ca="1">IF(ISERROR(VLOOKUP(K14,指定!$J$4:$L$44,3,FALSE)),"",(VLOOKUP(K14,指定!$J$4:$L$44,3,FALSE)))</f>
        <v>冬季休業～</v>
      </c>
      <c r="N14" s="104"/>
      <c r="O14" s="105" t="s">
        <v>20</v>
      </c>
      <c r="P14" s="106"/>
      <c r="Q14" s="42"/>
      <c r="R14" s="42"/>
      <c r="S14" s="42"/>
      <c r="T14" s="57">
        <f t="shared" ca="1" si="3"/>
        <v>44919</v>
      </c>
    </row>
    <row r="15" spans="1:20" ht="39.950000000000003" customHeight="1" x14ac:dyDescent="0.15">
      <c r="A15" s="49">
        <f t="shared" ca="1" si="4"/>
        <v>44904</v>
      </c>
      <c r="B15" s="39" t="str">
        <f t="shared" ca="1" si="0"/>
        <v>金</v>
      </c>
      <c r="C15" s="40" t="str">
        <f ca="1">IF(ISERROR(VLOOKUP(A15,指定!$J$4:$L$44,3,FALSE)),"",(VLOOKUP(A15,指定!$J$4:$L$44,3,FALSE)))</f>
        <v/>
      </c>
      <c r="D15" s="41"/>
      <c r="E15" s="105" t="s">
        <v>20</v>
      </c>
      <c r="F15" s="106"/>
      <c r="G15" s="42"/>
      <c r="H15" s="42"/>
      <c r="I15" s="42"/>
      <c r="K15" s="49">
        <f t="shared" ca="1" si="1"/>
        <v>44920</v>
      </c>
      <c r="L15" s="39" t="str">
        <f t="shared" ca="1" si="2"/>
        <v>日</v>
      </c>
      <c r="M15" s="40" t="str">
        <f ca="1">IF(ISERROR(VLOOKUP(K15,指定!$J$4:$L$44,3,FALSE)),"",(VLOOKUP(K15,指定!$J$4:$L$44,3,FALSE)))</f>
        <v/>
      </c>
      <c r="N15" s="104"/>
      <c r="O15" s="105" t="s">
        <v>20</v>
      </c>
      <c r="P15" s="106"/>
      <c r="Q15" s="42"/>
      <c r="R15" s="42"/>
      <c r="S15" s="42"/>
      <c r="T15" s="57">
        <f t="shared" ca="1" si="3"/>
        <v>44920</v>
      </c>
    </row>
    <row r="16" spans="1:20" ht="39.950000000000003" customHeight="1" x14ac:dyDescent="0.15">
      <c r="A16" s="49">
        <f t="shared" ca="1" si="4"/>
        <v>44905</v>
      </c>
      <c r="B16" s="39" t="str">
        <f t="shared" ca="1" si="0"/>
        <v>土</v>
      </c>
      <c r="C16" s="40" t="str">
        <f ca="1">IF(ISERROR(VLOOKUP(A16,指定!$J$4:$L$44,3,FALSE)),"",(VLOOKUP(A16,指定!$J$4:$L$44,3,FALSE)))</f>
        <v/>
      </c>
      <c r="D16" s="41"/>
      <c r="E16" s="105" t="s">
        <v>20</v>
      </c>
      <c r="F16" s="106"/>
      <c r="G16" s="42"/>
      <c r="H16" s="42"/>
      <c r="I16" s="42"/>
      <c r="K16" s="49">
        <f t="shared" ca="1" si="1"/>
        <v>44921</v>
      </c>
      <c r="L16" s="39" t="str">
        <f t="shared" ca="1" si="2"/>
        <v>月</v>
      </c>
      <c r="M16" s="40" t="str">
        <f ca="1">IF(ISERROR(VLOOKUP(K16,指定!$J$4:$L$44,3,FALSE)),"",(VLOOKUP(K16,指定!$J$4:$L$44,3,FALSE)))</f>
        <v/>
      </c>
      <c r="N16" s="104"/>
      <c r="O16" s="105" t="s">
        <v>20</v>
      </c>
      <c r="P16" s="106"/>
      <c r="Q16" s="42"/>
      <c r="R16" s="42"/>
      <c r="S16" s="42"/>
      <c r="T16" s="57">
        <f t="shared" ca="1" si="3"/>
        <v>44921</v>
      </c>
    </row>
    <row r="17" spans="1:20" ht="39.950000000000003" customHeight="1" x14ac:dyDescent="0.15">
      <c r="A17" s="49">
        <f t="shared" ca="1" si="4"/>
        <v>44906</v>
      </c>
      <c r="B17" s="39" t="str">
        <f t="shared" ca="1" si="0"/>
        <v>日</v>
      </c>
      <c r="C17" s="40" t="str">
        <f ca="1">IF(ISERROR(VLOOKUP(A17,指定!$J$4:$L$44,3,FALSE)),"",(VLOOKUP(A17,指定!$J$4:$L$44,3,FALSE)))</f>
        <v/>
      </c>
      <c r="D17" s="41"/>
      <c r="E17" s="105" t="s">
        <v>20</v>
      </c>
      <c r="F17" s="106"/>
      <c r="G17" s="42"/>
      <c r="H17" s="42"/>
      <c r="I17" s="42"/>
      <c r="K17" s="49">
        <f t="shared" ca="1" si="1"/>
        <v>44922</v>
      </c>
      <c r="L17" s="39" t="str">
        <f t="shared" ca="1" si="2"/>
        <v>火</v>
      </c>
      <c r="M17" s="40" t="str">
        <f ca="1">IF(ISERROR(VLOOKUP(K17,指定!$J$4:$L$44,3,FALSE)),"",(VLOOKUP(K17,指定!$J$4:$L$44,3,FALSE)))</f>
        <v/>
      </c>
      <c r="N17" s="104"/>
      <c r="O17" s="105" t="s">
        <v>20</v>
      </c>
      <c r="P17" s="106"/>
      <c r="Q17" s="42"/>
      <c r="R17" s="42"/>
      <c r="S17" s="42"/>
      <c r="T17" s="57">
        <f t="shared" ca="1" si="3"/>
        <v>44922</v>
      </c>
    </row>
    <row r="18" spans="1:20" ht="39.950000000000003" customHeight="1" x14ac:dyDescent="0.15">
      <c r="A18" s="49">
        <f t="shared" ca="1" si="4"/>
        <v>44907</v>
      </c>
      <c r="B18" s="39" t="str">
        <f t="shared" ca="1" si="0"/>
        <v>月</v>
      </c>
      <c r="C18" s="40" t="str">
        <f ca="1">IF(ISERROR(VLOOKUP(A18,指定!$J$4:$L$44,3,FALSE)),"",(VLOOKUP(A18,指定!$J$4:$L$44,3,FALSE)))</f>
        <v/>
      </c>
      <c r="D18" s="41"/>
      <c r="E18" s="105" t="s">
        <v>20</v>
      </c>
      <c r="F18" s="106"/>
      <c r="G18" s="42"/>
      <c r="H18" s="42"/>
      <c r="I18" s="42"/>
      <c r="K18" s="49">
        <f t="shared" ca="1" si="1"/>
        <v>44923</v>
      </c>
      <c r="L18" s="39" t="str">
        <f t="shared" ca="1" si="2"/>
        <v>水</v>
      </c>
      <c r="M18" s="40" t="str">
        <f ca="1">IF(ISERROR(VLOOKUP(K18,指定!$J$4:$L$44,3,FALSE)),"",(VLOOKUP(K18,指定!$J$4:$L$44,3,FALSE)))</f>
        <v/>
      </c>
      <c r="N18" s="104"/>
      <c r="O18" s="105" t="s">
        <v>20</v>
      </c>
      <c r="P18" s="106"/>
      <c r="Q18" s="42"/>
      <c r="R18" s="42"/>
      <c r="S18" s="42"/>
      <c r="T18" s="57">
        <f t="shared" ca="1" si="3"/>
        <v>44923</v>
      </c>
    </row>
    <row r="19" spans="1:20" ht="39.950000000000003" customHeight="1" x14ac:dyDescent="0.15">
      <c r="A19" s="49">
        <f t="shared" ca="1" si="4"/>
        <v>44908</v>
      </c>
      <c r="B19" s="39" t="str">
        <f t="shared" ca="1" si="0"/>
        <v>火</v>
      </c>
      <c r="C19" s="40" t="str">
        <f ca="1">IF(ISERROR(VLOOKUP(A19,指定!$J$4:$L$44,3,FALSE)),"",(VLOOKUP(A19,指定!$J$4:$L$44,3,FALSE)))</f>
        <v/>
      </c>
      <c r="D19" s="41"/>
      <c r="E19" s="105" t="s">
        <v>20</v>
      </c>
      <c r="F19" s="106"/>
      <c r="G19" s="42"/>
      <c r="H19" s="42"/>
      <c r="I19" s="42"/>
      <c r="K19" s="49">
        <f t="shared" ca="1" si="1"/>
        <v>44924</v>
      </c>
      <c r="L19" s="39" t="str">
        <f t="shared" ca="1" si="2"/>
        <v>木</v>
      </c>
      <c r="M19" s="40" t="str">
        <f ca="1">IF(ISERROR(VLOOKUP(K19,指定!$J$4:$L$44,3,FALSE)),"",(VLOOKUP(K19,指定!$J$4:$L$44,3,FALSE)))</f>
        <v/>
      </c>
      <c r="N19" s="104"/>
      <c r="O19" s="105" t="s">
        <v>20</v>
      </c>
      <c r="P19" s="106"/>
      <c r="Q19" s="42"/>
      <c r="R19" s="42"/>
      <c r="S19" s="42"/>
      <c r="T19" s="57">
        <f t="shared" ca="1" si="3"/>
        <v>44924</v>
      </c>
    </row>
    <row r="20" spans="1:20" ht="39.950000000000003" customHeight="1" x14ac:dyDescent="0.15">
      <c r="A20" s="49">
        <f t="shared" ca="1" si="4"/>
        <v>44909</v>
      </c>
      <c r="B20" s="39" t="str">
        <f t="shared" ca="1" si="0"/>
        <v>水</v>
      </c>
      <c r="C20" s="40" t="str">
        <f ca="1">IF(ISERROR(VLOOKUP(A20,指定!$J$4:$L$44,3,FALSE)),"",(VLOOKUP(A20,指定!$J$4:$L$44,3,FALSE)))</f>
        <v/>
      </c>
      <c r="D20" s="41"/>
      <c r="E20" s="105" t="s">
        <v>20</v>
      </c>
      <c r="F20" s="106"/>
      <c r="G20" s="42"/>
      <c r="H20" s="42"/>
      <c r="I20" s="42"/>
      <c r="K20" s="49">
        <f t="shared" ca="1" si="1"/>
        <v>44925</v>
      </c>
      <c r="L20" s="39" t="str">
        <f t="shared" ca="1" si="2"/>
        <v>金</v>
      </c>
      <c r="M20" s="40" t="str">
        <f ca="1">IF(ISERROR(VLOOKUP(K20,指定!$J$4:$L$44,3,FALSE)),"",(VLOOKUP(K20,指定!$J$4:$L$44,3,FALSE)))</f>
        <v/>
      </c>
      <c r="N20" s="104"/>
      <c r="O20" s="105" t="s">
        <v>20</v>
      </c>
      <c r="P20" s="106"/>
      <c r="Q20" s="42"/>
      <c r="R20" s="42"/>
      <c r="S20" s="42"/>
      <c r="T20" s="57">
        <f t="shared" ca="1" si="3"/>
        <v>44925</v>
      </c>
    </row>
    <row r="21" spans="1:20" ht="39.950000000000003" customHeight="1" thickBot="1" x14ac:dyDescent="0.2">
      <c r="A21" s="49">
        <f t="shared" ca="1" si="4"/>
        <v>44910</v>
      </c>
      <c r="B21" s="39" t="str">
        <f t="shared" ca="1" si="0"/>
        <v>木</v>
      </c>
      <c r="C21" s="40" t="str">
        <f ca="1">IF(ISERROR(VLOOKUP(A21,指定!$J$4:$L$44,3,FALSE)),"",(VLOOKUP(A21,指定!$J$4:$L$44,3,FALSE)))</f>
        <v/>
      </c>
      <c r="D21" s="41"/>
      <c r="E21" s="105" t="s">
        <v>20</v>
      </c>
      <c r="F21" s="106"/>
      <c r="G21" s="42"/>
      <c r="H21" s="42"/>
      <c r="I21" s="42"/>
      <c r="K21" s="49">
        <f t="shared" ca="1" si="1"/>
        <v>44926</v>
      </c>
      <c r="L21" s="39" t="str">
        <f t="shared" ca="1" si="2"/>
        <v>土</v>
      </c>
      <c r="M21" s="40" t="str">
        <f ca="1">IF(ISERROR(VLOOKUP(K21,指定!$J$4:$L$44,3,FALSE)),"",(VLOOKUP(K21,指定!$J$4:$L$44,3,FALSE)))</f>
        <v/>
      </c>
      <c r="N21" s="101"/>
      <c r="O21" s="102" t="s">
        <v>20</v>
      </c>
      <c r="P21" s="103"/>
      <c r="Q21" s="35"/>
      <c r="R21" s="42"/>
      <c r="S21" s="42"/>
      <c r="T21" s="57">
        <f t="shared" ca="1" si="3"/>
        <v>44926</v>
      </c>
    </row>
    <row r="22" spans="1:20" ht="39.950000000000003" customHeight="1" thickTop="1" thickBot="1" x14ac:dyDescent="0.2">
      <c r="A22" s="71">
        <f t="shared" ca="1" si="4"/>
        <v>44911</v>
      </c>
      <c r="B22" s="72" t="str">
        <f t="shared" ca="1" si="0"/>
        <v>金</v>
      </c>
      <c r="C22" s="73" t="str">
        <f ca="1">IF(ISERROR(VLOOKUP(A22,指定!$J$4:$L$44,3,FALSE)),"",(VLOOKUP(A22,指定!$J$4:$L$44,3,FALSE)))</f>
        <v/>
      </c>
      <c r="D22" s="74"/>
      <c r="E22" s="75" t="s">
        <v>20</v>
      </c>
      <c r="F22" s="76"/>
      <c r="G22" s="77"/>
      <c r="H22" s="77"/>
      <c r="I22" s="77"/>
      <c r="J22" s="78"/>
      <c r="K22" s="121" t="s">
        <v>23</v>
      </c>
      <c r="L22" s="122"/>
      <c r="M22" s="123"/>
      <c r="N22" s="132" t="s">
        <v>21</v>
      </c>
      <c r="O22" s="132"/>
      <c r="P22" s="124"/>
      <c r="Q22" s="125"/>
      <c r="R22" s="97" t="s">
        <v>41</v>
      </c>
      <c r="S22" s="98"/>
    </row>
    <row r="23" spans="1:20" ht="28.5" customHeight="1" thickTop="1" thickBot="1" x14ac:dyDescent="0.2">
      <c r="A23" s="108" t="s">
        <v>34</v>
      </c>
      <c r="B23" s="109"/>
      <c r="C23" s="109"/>
      <c r="D23" s="109" t="s">
        <v>32</v>
      </c>
      <c r="E23" s="109"/>
      <c r="F23" s="109"/>
      <c r="G23" s="92" t="s">
        <v>30</v>
      </c>
      <c r="H23" s="109" t="s">
        <v>35</v>
      </c>
      <c r="I23" s="109"/>
      <c r="J23" s="109" t="s">
        <v>33</v>
      </c>
      <c r="K23" s="109"/>
      <c r="L23" s="109"/>
      <c r="M23" s="110"/>
      <c r="N23" s="79" t="s">
        <v>22</v>
      </c>
      <c r="O23" s="80"/>
      <c r="P23" s="80"/>
      <c r="Q23" s="80"/>
      <c r="R23" s="81"/>
      <c r="S23" s="82"/>
    </row>
    <row r="24" spans="1:20" ht="27.75" customHeight="1" x14ac:dyDescent="0.15">
      <c r="A24" s="89"/>
      <c r="B24" s="90"/>
      <c r="C24" s="95" t="s">
        <v>42</v>
      </c>
      <c r="D24" s="111"/>
      <c r="E24" s="111"/>
      <c r="F24" s="111"/>
      <c r="G24" s="99"/>
      <c r="H24" s="111"/>
      <c r="I24" s="111"/>
      <c r="J24" s="111"/>
      <c r="K24" s="111"/>
      <c r="L24" s="111"/>
      <c r="M24" s="112"/>
      <c r="N24" s="68" t="s">
        <v>31</v>
      </c>
      <c r="O24" s="68"/>
      <c r="P24" s="68"/>
      <c r="Q24" s="68"/>
      <c r="R24" s="68"/>
      <c r="S24" s="43"/>
    </row>
    <row r="25" spans="1:20" s="45" customFormat="1" ht="20.100000000000001" customHeight="1" x14ac:dyDescent="0.15">
      <c r="A25" s="85"/>
      <c r="B25" s="86"/>
      <c r="C25" s="87"/>
      <c r="D25" s="126"/>
      <c r="E25" s="126"/>
      <c r="F25" s="126"/>
      <c r="G25" s="126"/>
      <c r="H25" s="126"/>
      <c r="I25" s="126"/>
      <c r="J25" s="128"/>
      <c r="K25" s="128"/>
      <c r="L25" s="128"/>
      <c r="M25" s="129"/>
      <c r="N25" s="44"/>
      <c r="O25" s="44"/>
      <c r="P25" s="44"/>
      <c r="Q25" s="34"/>
      <c r="R25" s="34"/>
      <c r="S25" s="43"/>
    </row>
    <row r="26" spans="1:20" s="45" customFormat="1" ht="20.100000000000001" customHeight="1" x14ac:dyDescent="0.2">
      <c r="A26" s="85"/>
      <c r="B26" s="86"/>
      <c r="C26" s="96" t="s">
        <v>45</v>
      </c>
      <c r="D26" s="126"/>
      <c r="E26" s="126"/>
      <c r="F26" s="126"/>
      <c r="G26" s="126"/>
      <c r="H26" s="126"/>
      <c r="I26" s="126"/>
      <c r="J26" s="128"/>
      <c r="K26" s="128"/>
      <c r="L26" s="128"/>
      <c r="M26" s="129"/>
      <c r="N26" s="113" t="str">
        <f>指定!C3</f>
        <v>学務係</v>
      </c>
      <c r="O26" s="113"/>
      <c r="P26" s="145" t="str">
        <f>指定!C4</f>
        <v>　　　　　　</v>
      </c>
      <c r="Q26" s="145"/>
      <c r="R26" s="145"/>
      <c r="S26" s="55" t="s">
        <v>1</v>
      </c>
      <c r="T26" s="44"/>
    </row>
    <row r="27" spans="1:20" s="45" customFormat="1" ht="9.9499999999999993" customHeight="1" thickBot="1" x14ac:dyDescent="0.2">
      <c r="A27" s="88"/>
      <c r="B27" s="83"/>
      <c r="C27" s="84"/>
      <c r="D27" s="127"/>
      <c r="E27" s="127"/>
      <c r="F27" s="127"/>
      <c r="G27" s="127"/>
      <c r="H27" s="127"/>
      <c r="I27" s="127"/>
      <c r="J27" s="130"/>
      <c r="K27" s="130"/>
      <c r="L27" s="130"/>
      <c r="M27" s="131"/>
      <c r="N27" s="69"/>
      <c r="O27" s="69"/>
      <c r="P27" s="47"/>
      <c r="Q27" s="46"/>
      <c r="R27" s="46"/>
      <c r="S27" s="48"/>
    </row>
    <row r="31" spans="1:20" x14ac:dyDescent="0.15">
      <c r="C31" s="44"/>
    </row>
  </sheetData>
  <mergeCells count="29">
    <mergeCell ref="K22:M22"/>
    <mergeCell ref="N22:O22"/>
    <mergeCell ref="P22:Q22"/>
    <mergeCell ref="P26:R26"/>
    <mergeCell ref="A23:C23"/>
    <mergeCell ref="D23:F23"/>
    <mergeCell ref="H23:I23"/>
    <mergeCell ref="J23:M23"/>
    <mergeCell ref="D24:F24"/>
    <mergeCell ref="H24:I24"/>
    <mergeCell ref="J24:M24"/>
    <mergeCell ref="D25:F27"/>
    <mergeCell ref="G25:G27"/>
    <mergeCell ref="H25:I27"/>
    <mergeCell ref="J25:M27"/>
    <mergeCell ref="N26:O26"/>
    <mergeCell ref="A2:S2"/>
    <mergeCell ref="A3:C3"/>
    <mergeCell ref="O3:S3"/>
    <mergeCell ref="A5:A6"/>
    <mergeCell ref="B5:B6"/>
    <mergeCell ref="C5:C6"/>
    <mergeCell ref="D5:G5"/>
    <mergeCell ref="K5:K6"/>
    <mergeCell ref="L5:L6"/>
    <mergeCell ref="M5:M6"/>
    <mergeCell ref="N5:Q5"/>
    <mergeCell ref="D6:F6"/>
    <mergeCell ref="N6:P6"/>
  </mergeCells>
  <phoneticPr fontId="2"/>
  <conditionalFormatting sqref="B2 L2:L4 L7:L21 B7:B22 B28:B1048576 B4:B5">
    <cfRule type="expression" dxfId="51" priority="11">
      <formula>MATCH(A2,祝日,0)&gt;0</formula>
    </cfRule>
    <cfRule type="cellIs" dxfId="50" priority="12" operator="equal">
      <formula>"日"</formula>
    </cfRule>
    <cfRule type="cellIs" dxfId="49" priority="13" operator="equal">
      <formula>"土"</formula>
    </cfRule>
  </conditionalFormatting>
  <conditionalFormatting sqref="L5">
    <cfRule type="expression" dxfId="48" priority="8">
      <formula>MATCH(K5,祝日,0)&gt;0</formula>
    </cfRule>
    <cfRule type="cellIs" dxfId="47" priority="9" operator="equal">
      <formula>"日"</formula>
    </cfRule>
    <cfRule type="cellIs" dxfId="46" priority="10" operator="equal">
      <formula>"土"</formula>
    </cfRule>
  </conditionalFormatting>
  <conditionalFormatting sqref="L28:L1048576">
    <cfRule type="expression" dxfId="45" priority="14">
      <formula>MATCH(#REF!,祝日,0)&gt;0</formula>
    </cfRule>
    <cfRule type="cellIs" dxfId="44" priority="15" operator="equal">
      <formula>"日"</formula>
    </cfRule>
    <cfRule type="cellIs" dxfId="43" priority="16" operator="equal">
      <formula>"土"</formula>
    </cfRule>
  </conditionalFormatting>
  <conditionalFormatting sqref="K19:S21">
    <cfRule type="expression" dxfId="42" priority="7">
      <formula>$K19=""</formula>
    </cfRule>
  </conditionalFormatting>
  <conditionalFormatting sqref="B3">
    <cfRule type="expression" dxfId="41" priority="1">
      <formula>MATCH(A3,祝日,0)&gt;0</formula>
    </cfRule>
    <cfRule type="cellIs" dxfId="40" priority="2" operator="equal">
      <formula>"日"</formula>
    </cfRule>
    <cfRule type="cellIs" dxfId="39" priority="3" operator="equal">
      <formula>"土"</formula>
    </cfRule>
  </conditionalFormatting>
  <printOptions horizontalCentered="1" verticalCentered="1"/>
  <pageMargins left="0.19685039370078741" right="0.19685039370078741" top="0" bottom="0" header="0.19685039370078741" footer="0.19685039370078741"/>
  <pageSetup paperSize="9" scale="73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zoomScale="80" zoomScaleNormal="120" zoomScaleSheetLayoutView="80" workbookViewId="0">
      <selection activeCell="A2" sqref="A2:S2"/>
    </sheetView>
  </sheetViews>
  <sheetFormatPr defaultRowHeight="13.5" x14ac:dyDescent="0.15"/>
  <cols>
    <col min="1" max="1" width="3.625" style="45" customWidth="1"/>
    <col min="2" max="2" width="3.25" style="33" customWidth="1"/>
    <col min="3" max="3" width="35.625" style="33" customWidth="1"/>
    <col min="4" max="4" width="9" style="33"/>
    <col min="5" max="5" width="2.625" style="33" customWidth="1"/>
    <col min="6" max="6" width="9" style="33"/>
    <col min="7" max="7" width="5.625" style="33" customWidth="1"/>
    <col min="8" max="8" width="9" style="33"/>
    <col min="9" max="9" width="15.625" style="33" customWidth="1"/>
    <col min="10" max="10" width="5.625" style="34" customWidth="1"/>
    <col min="11" max="11" width="3.625" style="45" customWidth="1"/>
    <col min="12" max="12" width="3.25" style="33" customWidth="1"/>
    <col min="13" max="13" width="35.625" style="33" customWidth="1"/>
    <col min="14" max="14" width="9" style="33"/>
    <col min="15" max="15" width="2.625" style="33" customWidth="1"/>
    <col min="16" max="16" width="9" style="33"/>
    <col min="17" max="17" width="5.625" style="33" customWidth="1"/>
    <col min="18" max="18" width="9" style="33"/>
    <col min="19" max="19" width="15.625" style="33" customWidth="1"/>
    <col min="20" max="20" width="14.375" style="33" bestFit="1" customWidth="1"/>
    <col min="21" max="16384" width="9" style="33"/>
  </cols>
  <sheetData>
    <row r="1" spans="1:20" s="60" customFormat="1" ht="21.75" customHeight="1" x14ac:dyDescent="0.15">
      <c r="A1" s="58">
        <f ca="1">RIGHT(CELL("filename",A1),LEN(CELL("filename",A1))-FIND("]",CELL("filename",A1)))*1</f>
        <v>1</v>
      </c>
      <c r="B1" s="59" t="s">
        <v>25</v>
      </c>
      <c r="D1" s="61">
        <f ca="1">IF(A1&gt;3,DATE(指定!$A$4,$A$1,1),DATE(指定!$A$4+1,$A$1,1))</f>
        <v>44927</v>
      </c>
      <c r="E1" s="60" t="s">
        <v>20</v>
      </c>
      <c r="F1" s="61">
        <f ca="1">IF(A1&gt;3,DATE(指定!$A$4,$A$1+1,1)-1,DATE(指定!$A$4+1,$A$1+1,1)-1)</f>
        <v>44957</v>
      </c>
    </row>
    <row r="2" spans="1:20" ht="28.5" customHeight="1" x14ac:dyDescent="0.2">
      <c r="A2" s="133" t="s">
        <v>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20" ht="14.25" x14ac:dyDescent="0.15">
      <c r="A3" s="134" t="str">
        <f ca="1">"　　　（　"&amp;指定!$A$7&amp;"　"&amp;YEAR($D$1)-2018&amp;"年　　"&amp;$A$1&amp;"月分　）"</f>
        <v>　　　（　令和　5年　　1月分　）</v>
      </c>
      <c r="B3" s="134"/>
      <c r="C3" s="134"/>
      <c r="N3" s="34"/>
      <c r="O3" s="143" t="str">
        <f>指定!B4&amp;" 　《 ＴＡ  ・  ＲＡ 》"</f>
        <v>生物資源産業学部 　《 ＴＡ  ・  ＲＡ 》</v>
      </c>
      <c r="P3" s="143"/>
      <c r="Q3" s="143"/>
      <c r="R3" s="143"/>
      <c r="S3" s="143"/>
    </row>
    <row r="4" spans="1:20" ht="6.75" customHeight="1" x14ac:dyDescent="0.15"/>
    <row r="5" spans="1:20" ht="15.75" customHeight="1" x14ac:dyDescent="0.15">
      <c r="A5" s="136" t="s">
        <v>15</v>
      </c>
      <c r="B5" s="138" t="s">
        <v>0</v>
      </c>
      <c r="C5" s="140" t="s">
        <v>37</v>
      </c>
      <c r="D5" s="115" t="s">
        <v>16</v>
      </c>
      <c r="E5" s="116"/>
      <c r="F5" s="116"/>
      <c r="G5" s="117"/>
      <c r="H5" s="36" t="s">
        <v>24</v>
      </c>
      <c r="I5" s="36" t="s">
        <v>36</v>
      </c>
      <c r="J5" s="51"/>
      <c r="K5" s="136" t="s">
        <v>15</v>
      </c>
      <c r="L5" s="138" t="s">
        <v>0</v>
      </c>
      <c r="M5" s="140" t="s">
        <v>37</v>
      </c>
      <c r="N5" s="115" t="s">
        <v>17</v>
      </c>
      <c r="O5" s="116"/>
      <c r="P5" s="116"/>
      <c r="Q5" s="117"/>
      <c r="R5" s="36" t="s">
        <v>24</v>
      </c>
      <c r="S5" s="36" t="s">
        <v>36</v>
      </c>
    </row>
    <row r="6" spans="1:20" ht="15" customHeight="1" x14ac:dyDescent="0.15">
      <c r="A6" s="137"/>
      <c r="B6" s="139"/>
      <c r="C6" s="141"/>
      <c r="D6" s="118" t="s">
        <v>18</v>
      </c>
      <c r="E6" s="119"/>
      <c r="F6" s="120"/>
      <c r="G6" s="100" t="s">
        <v>19</v>
      </c>
      <c r="H6" s="37" t="s">
        <v>1</v>
      </c>
      <c r="I6" s="38" t="s">
        <v>38</v>
      </c>
      <c r="J6" s="50"/>
      <c r="K6" s="137"/>
      <c r="L6" s="139"/>
      <c r="M6" s="141"/>
      <c r="N6" s="118" t="s">
        <v>18</v>
      </c>
      <c r="O6" s="119"/>
      <c r="P6" s="120"/>
      <c r="Q6" s="100" t="s">
        <v>19</v>
      </c>
      <c r="R6" s="37" t="s">
        <v>1</v>
      </c>
      <c r="S6" s="38" t="s">
        <v>38</v>
      </c>
    </row>
    <row r="7" spans="1:20" ht="39.950000000000003" customHeight="1" x14ac:dyDescent="0.15">
      <c r="A7" s="49">
        <f ca="1">D1</f>
        <v>44927</v>
      </c>
      <c r="B7" s="39" t="str">
        <f ca="1">TEXT(A7,"aaa")</f>
        <v>日</v>
      </c>
      <c r="C7" s="40" t="str">
        <f ca="1">IF(ISERROR(VLOOKUP(A7,指定!$J$4:$L$44,3,FALSE)),"",(VLOOKUP(A7,指定!$J$4:$L$44,3,FALSE)))</f>
        <v/>
      </c>
      <c r="D7" s="41"/>
      <c r="E7" s="105" t="s">
        <v>20</v>
      </c>
      <c r="F7" s="106"/>
      <c r="G7" s="42"/>
      <c r="H7" s="42"/>
      <c r="I7" s="42"/>
      <c r="K7" s="49">
        <f ca="1">A7+16</f>
        <v>44943</v>
      </c>
      <c r="L7" s="39" t="str">
        <f ca="1">TEXT(K7,"aaa")</f>
        <v>火</v>
      </c>
      <c r="M7" s="40" t="str">
        <f ca="1">IF(ISERROR(VLOOKUP(K7,指定!$J$4:$L$44,3,FALSE)),"",(VLOOKUP(K7,指定!$J$4:$L$44,3,FALSE)))</f>
        <v/>
      </c>
      <c r="N7" s="104"/>
      <c r="O7" s="105" t="s">
        <v>20</v>
      </c>
      <c r="P7" s="106"/>
      <c r="Q7" s="42"/>
      <c r="R7" s="42"/>
      <c r="S7" s="42"/>
      <c r="T7" s="57">
        <f ca="1">K7</f>
        <v>44943</v>
      </c>
    </row>
    <row r="8" spans="1:20" ht="39.950000000000003" customHeight="1" x14ac:dyDescent="0.15">
      <c r="A8" s="49">
        <f ca="1">A7+1</f>
        <v>44928</v>
      </c>
      <c r="B8" s="39" t="str">
        <f t="shared" ref="B8:B22" ca="1" si="0">TEXT(A8,"aaa")</f>
        <v>月</v>
      </c>
      <c r="C8" s="40" t="str">
        <f ca="1">IF(ISERROR(VLOOKUP(A8,指定!$J$4:$L$44,3,FALSE)),"",(VLOOKUP(A8,指定!$J$4:$L$44,3,FALSE)))</f>
        <v/>
      </c>
      <c r="D8" s="41"/>
      <c r="E8" s="105" t="s">
        <v>20</v>
      </c>
      <c r="F8" s="106"/>
      <c r="G8" s="42"/>
      <c r="H8" s="42"/>
      <c r="I8" s="42"/>
      <c r="K8" s="49">
        <f t="shared" ref="K8:K21" ca="1" si="1">IF(K7&lt;$F$1,K7+1,"")</f>
        <v>44944</v>
      </c>
      <c r="L8" s="39" t="str">
        <f t="shared" ref="L8:L21" ca="1" si="2">TEXT(K8,"aaa")</f>
        <v>水</v>
      </c>
      <c r="M8" s="40" t="str">
        <f ca="1">IF(ISERROR(VLOOKUP(K8,指定!$J$4:$L$44,3,FALSE)),"",(VLOOKUP(K8,指定!$J$4:$L$44,3,FALSE)))</f>
        <v/>
      </c>
      <c r="N8" s="104"/>
      <c r="O8" s="105" t="s">
        <v>20</v>
      </c>
      <c r="P8" s="106"/>
      <c r="Q8" s="42"/>
      <c r="R8" s="42"/>
      <c r="S8" s="42"/>
      <c r="T8" s="57">
        <f t="shared" ref="T8:T21" ca="1" si="3">K8</f>
        <v>44944</v>
      </c>
    </row>
    <row r="9" spans="1:20" ht="39.950000000000003" customHeight="1" x14ac:dyDescent="0.15">
      <c r="A9" s="49">
        <f t="shared" ref="A9:A22" ca="1" si="4">A8+1</f>
        <v>44929</v>
      </c>
      <c r="B9" s="39" t="str">
        <f t="shared" ca="1" si="0"/>
        <v>火</v>
      </c>
      <c r="C9" s="40" t="str">
        <f ca="1">IF(ISERROR(VLOOKUP(A9,指定!$J$4:$L$44,3,FALSE)),"",(VLOOKUP(A9,指定!$J$4:$L$44,3,FALSE)))</f>
        <v/>
      </c>
      <c r="D9" s="41"/>
      <c r="E9" s="105" t="s">
        <v>20</v>
      </c>
      <c r="F9" s="106"/>
      <c r="G9" s="42"/>
      <c r="H9" s="42"/>
      <c r="I9" s="42"/>
      <c r="K9" s="49">
        <f t="shared" ca="1" si="1"/>
        <v>44945</v>
      </c>
      <c r="L9" s="39" t="str">
        <f t="shared" ca="1" si="2"/>
        <v>木</v>
      </c>
      <c r="M9" s="40" t="str">
        <f ca="1">IF(ISERROR(VLOOKUP(K9,指定!$J$4:$L$44,3,FALSE)),"",(VLOOKUP(K9,指定!$J$4:$L$44,3,FALSE)))</f>
        <v/>
      </c>
      <c r="N9" s="104"/>
      <c r="O9" s="105" t="s">
        <v>20</v>
      </c>
      <c r="P9" s="106"/>
      <c r="Q9" s="42"/>
      <c r="R9" s="42"/>
      <c r="S9" s="42"/>
      <c r="T9" s="57">
        <f t="shared" ca="1" si="3"/>
        <v>44945</v>
      </c>
    </row>
    <row r="10" spans="1:20" ht="39.950000000000003" customHeight="1" x14ac:dyDescent="0.15">
      <c r="A10" s="49">
        <f t="shared" ca="1" si="4"/>
        <v>44930</v>
      </c>
      <c r="B10" s="39" t="str">
        <f t="shared" ca="1" si="0"/>
        <v>水</v>
      </c>
      <c r="C10" s="40" t="str">
        <f ca="1">IF(ISERROR(VLOOKUP(A10,指定!$J$4:$L$44,3,FALSE)),"",(VLOOKUP(A10,指定!$J$4:$L$44,3,FALSE)))</f>
        <v/>
      </c>
      <c r="D10" s="41"/>
      <c r="E10" s="105" t="s">
        <v>20</v>
      </c>
      <c r="F10" s="106"/>
      <c r="G10" s="42"/>
      <c r="H10" s="42"/>
      <c r="I10" s="42"/>
      <c r="K10" s="49">
        <f t="shared" ca="1" si="1"/>
        <v>44946</v>
      </c>
      <c r="L10" s="39" t="str">
        <f t="shared" ca="1" si="2"/>
        <v>金</v>
      </c>
      <c r="M10" s="40" t="str">
        <f ca="1">IF(ISERROR(VLOOKUP(K10,指定!$J$4:$L$44,3,FALSE)),"",(VLOOKUP(K10,指定!$J$4:$L$44,3,FALSE)))</f>
        <v/>
      </c>
      <c r="N10" s="104"/>
      <c r="O10" s="105" t="s">
        <v>20</v>
      </c>
      <c r="P10" s="106"/>
      <c r="Q10" s="42"/>
      <c r="R10" s="42"/>
      <c r="S10" s="42"/>
      <c r="T10" s="57">
        <f t="shared" ca="1" si="3"/>
        <v>44946</v>
      </c>
    </row>
    <row r="11" spans="1:20" ht="39.950000000000003" customHeight="1" x14ac:dyDescent="0.15">
      <c r="A11" s="49">
        <f t="shared" ca="1" si="4"/>
        <v>44931</v>
      </c>
      <c r="B11" s="39" t="str">
        <f t="shared" ca="1" si="0"/>
        <v>木</v>
      </c>
      <c r="C11" s="40" t="str">
        <f ca="1">IF(ISERROR(VLOOKUP(A11,指定!$J$4:$L$44,3,FALSE)),"",(VLOOKUP(A11,指定!$J$4:$L$44,3,FALSE)))</f>
        <v/>
      </c>
      <c r="D11" s="41"/>
      <c r="E11" s="105" t="s">
        <v>20</v>
      </c>
      <c r="F11" s="106"/>
      <c r="G11" s="42"/>
      <c r="H11" s="42"/>
      <c r="I11" s="42"/>
      <c r="K11" s="49">
        <f t="shared" ca="1" si="1"/>
        <v>44947</v>
      </c>
      <c r="L11" s="39" t="str">
        <f t="shared" ca="1" si="2"/>
        <v>土</v>
      </c>
      <c r="M11" s="40" t="str">
        <f ca="1">IF(ISERROR(VLOOKUP(K11,指定!$J$4:$L$44,3,FALSE)),"",(VLOOKUP(K11,指定!$J$4:$L$44,3,FALSE)))</f>
        <v/>
      </c>
      <c r="N11" s="104"/>
      <c r="O11" s="105" t="s">
        <v>20</v>
      </c>
      <c r="P11" s="106"/>
      <c r="Q11" s="42"/>
      <c r="R11" s="42"/>
      <c r="S11" s="42"/>
      <c r="T11" s="57">
        <f t="shared" ca="1" si="3"/>
        <v>44947</v>
      </c>
    </row>
    <row r="12" spans="1:20" ht="39.950000000000003" customHeight="1" x14ac:dyDescent="0.15">
      <c r="A12" s="49">
        <f t="shared" ca="1" si="4"/>
        <v>44932</v>
      </c>
      <c r="B12" s="39" t="str">
        <f t="shared" ca="1" si="0"/>
        <v>金</v>
      </c>
      <c r="C12" s="40" t="str">
        <f ca="1">IF(ISERROR(VLOOKUP(A12,指定!$J$4:$L$44,3,FALSE)),"",(VLOOKUP(A12,指定!$J$4:$L$44,3,FALSE)))</f>
        <v>～冬季休業</v>
      </c>
      <c r="D12" s="41"/>
      <c r="E12" s="105" t="s">
        <v>20</v>
      </c>
      <c r="F12" s="106"/>
      <c r="G12" s="42"/>
      <c r="H12" s="42"/>
      <c r="I12" s="42"/>
      <c r="K12" s="49">
        <f t="shared" ca="1" si="1"/>
        <v>44948</v>
      </c>
      <c r="L12" s="39" t="str">
        <f t="shared" ca="1" si="2"/>
        <v>日</v>
      </c>
      <c r="M12" s="40" t="str">
        <f ca="1">IF(ISERROR(VLOOKUP(K12,指定!$J$4:$L$44,3,FALSE)),"",(VLOOKUP(K12,指定!$J$4:$L$44,3,FALSE)))</f>
        <v/>
      </c>
      <c r="N12" s="104"/>
      <c r="O12" s="105" t="s">
        <v>20</v>
      </c>
      <c r="P12" s="106"/>
      <c r="Q12" s="42"/>
      <c r="R12" s="42"/>
      <c r="S12" s="42"/>
      <c r="T12" s="57">
        <f t="shared" ca="1" si="3"/>
        <v>44948</v>
      </c>
    </row>
    <row r="13" spans="1:20" ht="39.950000000000003" customHeight="1" x14ac:dyDescent="0.15">
      <c r="A13" s="49">
        <f t="shared" ca="1" si="4"/>
        <v>44933</v>
      </c>
      <c r="B13" s="39" t="str">
        <f t="shared" ca="1" si="0"/>
        <v>土</v>
      </c>
      <c r="C13" s="40" t="str">
        <f ca="1">IF(ISERROR(VLOOKUP(A13,指定!$J$4:$L$44,3,FALSE)),"",(VLOOKUP(A13,指定!$J$4:$L$44,3,FALSE)))</f>
        <v/>
      </c>
      <c r="D13" s="41"/>
      <c r="E13" s="105" t="s">
        <v>20</v>
      </c>
      <c r="F13" s="106"/>
      <c r="G13" s="42"/>
      <c r="H13" s="42"/>
      <c r="I13" s="42"/>
      <c r="K13" s="49">
        <f t="shared" ca="1" si="1"/>
        <v>44949</v>
      </c>
      <c r="L13" s="39" t="str">
        <f t="shared" ca="1" si="2"/>
        <v>月</v>
      </c>
      <c r="M13" s="40" t="str">
        <f ca="1">IF(ISERROR(VLOOKUP(K13,指定!$J$4:$L$44,3,FALSE)),"",(VLOOKUP(K13,指定!$J$4:$L$44,3,FALSE)))</f>
        <v/>
      </c>
      <c r="N13" s="104"/>
      <c r="O13" s="105" t="s">
        <v>20</v>
      </c>
      <c r="P13" s="106"/>
      <c r="Q13" s="42"/>
      <c r="R13" s="42"/>
      <c r="S13" s="42"/>
      <c r="T13" s="57">
        <f t="shared" ca="1" si="3"/>
        <v>44949</v>
      </c>
    </row>
    <row r="14" spans="1:20" ht="39.950000000000003" customHeight="1" x14ac:dyDescent="0.15">
      <c r="A14" s="49">
        <f t="shared" ca="1" si="4"/>
        <v>44934</v>
      </c>
      <c r="B14" s="39" t="str">
        <f t="shared" ca="1" si="0"/>
        <v>日</v>
      </c>
      <c r="C14" s="40" t="str">
        <f ca="1">IF(ISERROR(VLOOKUP(A14,指定!$J$4:$L$44,3,FALSE)),"",(VLOOKUP(A14,指定!$J$4:$L$44,3,FALSE)))</f>
        <v/>
      </c>
      <c r="D14" s="41"/>
      <c r="E14" s="105" t="s">
        <v>20</v>
      </c>
      <c r="F14" s="106"/>
      <c r="G14" s="42"/>
      <c r="H14" s="42"/>
      <c r="I14" s="42"/>
      <c r="K14" s="49">
        <f t="shared" ca="1" si="1"/>
        <v>44950</v>
      </c>
      <c r="L14" s="39" t="str">
        <f t="shared" ca="1" si="2"/>
        <v>火</v>
      </c>
      <c r="M14" s="40" t="str">
        <f ca="1">IF(ISERROR(VLOOKUP(K14,指定!$J$4:$L$44,3,FALSE)),"",(VLOOKUP(K14,指定!$J$4:$L$44,3,FALSE)))</f>
        <v/>
      </c>
      <c r="N14" s="104"/>
      <c r="O14" s="105" t="s">
        <v>20</v>
      </c>
      <c r="P14" s="106"/>
      <c r="Q14" s="42"/>
      <c r="R14" s="42"/>
      <c r="S14" s="42"/>
      <c r="T14" s="57">
        <f t="shared" ca="1" si="3"/>
        <v>44950</v>
      </c>
    </row>
    <row r="15" spans="1:20" ht="39.950000000000003" customHeight="1" x14ac:dyDescent="0.15">
      <c r="A15" s="49">
        <f t="shared" ca="1" si="4"/>
        <v>44935</v>
      </c>
      <c r="B15" s="39" t="str">
        <f t="shared" ca="1" si="0"/>
        <v>月</v>
      </c>
      <c r="C15" s="40" t="str">
        <f ca="1">IF(ISERROR(VLOOKUP(A15,指定!$J$4:$L$44,3,FALSE)),"",(VLOOKUP(A15,指定!$J$4:$L$44,3,FALSE)))</f>
        <v/>
      </c>
      <c r="D15" s="41"/>
      <c r="E15" s="105" t="s">
        <v>20</v>
      </c>
      <c r="F15" s="106"/>
      <c r="G15" s="42"/>
      <c r="H15" s="42"/>
      <c r="I15" s="42"/>
      <c r="K15" s="49">
        <f t="shared" ca="1" si="1"/>
        <v>44951</v>
      </c>
      <c r="L15" s="39" t="str">
        <f t="shared" ca="1" si="2"/>
        <v>水</v>
      </c>
      <c r="M15" s="40" t="str">
        <f ca="1">IF(ISERROR(VLOOKUP(K15,指定!$J$4:$L$44,3,FALSE)),"",(VLOOKUP(K15,指定!$J$4:$L$44,3,FALSE)))</f>
        <v/>
      </c>
      <c r="N15" s="104"/>
      <c r="O15" s="105" t="s">
        <v>20</v>
      </c>
      <c r="P15" s="106"/>
      <c r="Q15" s="42"/>
      <c r="R15" s="42"/>
      <c r="S15" s="42"/>
      <c r="T15" s="57">
        <f t="shared" ca="1" si="3"/>
        <v>44951</v>
      </c>
    </row>
    <row r="16" spans="1:20" ht="39.950000000000003" customHeight="1" x14ac:dyDescent="0.15">
      <c r="A16" s="49">
        <f t="shared" ca="1" si="4"/>
        <v>44936</v>
      </c>
      <c r="B16" s="39" t="str">
        <f t="shared" ca="1" si="0"/>
        <v>火</v>
      </c>
      <c r="C16" s="40" t="str">
        <f ca="1">IF(ISERROR(VLOOKUP(A16,指定!$J$4:$L$44,3,FALSE)),"",(VLOOKUP(A16,指定!$J$4:$L$44,3,FALSE)))</f>
        <v/>
      </c>
      <c r="D16" s="41"/>
      <c r="E16" s="105" t="s">
        <v>20</v>
      </c>
      <c r="F16" s="106"/>
      <c r="G16" s="42"/>
      <c r="H16" s="42"/>
      <c r="I16" s="42"/>
      <c r="K16" s="49">
        <f t="shared" ca="1" si="1"/>
        <v>44952</v>
      </c>
      <c r="L16" s="39" t="str">
        <f t="shared" ca="1" si="2"/>
        <v>木</v>
      </c>
      <c r="M16" s="40" t="str">
        <f ca="1">IF(ISERROR(VLOOKUP(K16,指定!$J$4:$L$44,3,FALSE)),"",(VLOOKUP(K16,指定!$J$4:$L$44,3,FALSE)))</f>
        <v/>
      </c>
      <c r="N16" s="104"/>
      <c r="O16" s="105" t="s">
        <v>20</v>
      </c>
      <c r="P16" s="106"/>
      <c r="Q16" s="42"/>
      <c r="R16" s="42"/>
      <c r="S16" s="42"/>
      <c r="T16" s="57">
        <f t="shared" ca="1" si="3"/>
        <v>44952</v>
      </c>
    </row>
    <row r="17" spans="1:20" ht="39.950000000000003" customHeight="1" x14ac:dyDescent="0.15">
      <c r="A17" s="49">
        <f t="shared" ca="1" si="4"/>
        <v>44937</v>
      </c>
      <c r="B17" s="39" t="str">
        <f t="shared" ca="1" si="0"/>
        <v>水</v>
      </c>
      <c r="C17" s="40" t="str">
        <f ca="1">IF(ISERROR(VLOOKUP(A17,指定!$J$4:$L$44,3,FALSE)),"",(VLOOKUP(A17,指定!$J$4:$L$44,3,FALSE)))</f>
        <v/>
      </c>
      <c r="D17" s="41"/>
      <c r="E17" s="105" t="s">
        <v>20</v>
      </c>
      <c r="F17" s="106"/>
      <c r="G17" s="42"/>
      <c r="H17" s="42"/>
      <c r="I17" s="42"/>
      <c r="K17" s="49">
        <f t="shared" ca="1" si="1"/>
        <v>44953</v>
      </c>
      <c r="L17" s="39" t="str">
        <f t="shared" ca="1" si="2"/>
        <v>金</v>
      </c>
      <c r="M17" s="40" t="str">
        <f ca="1">IF(ISERROR(VLOOKUP(K17,指定!$J$4:$L$44,3,FALSE)),"",(VLOOKUP(K17,指定!$J$4:$L$44,3,FALSE)))</f>
        <v/>
      </c>
      <c r="N17" s="104"/>
      <c r="O17" s="105" t="s">
        <v>20</v>
      </c>
      <c r="P17" s="106"/>
      <c r="Q17" s="42"/>
      <c r="R17" s="42"/>
      <c r="S17" s="42"/>
      <c r="T17" s="57">
        <f t="shared" ca="1" si="3"/>
        <v>44953</v>
      </c>
    </row>
    <row r="18" spans="1:20" ht="39.950000000000003" customHeight="1" x14ac:dyDescent="0.15">
      <c r="A18" s="49">
        <f t="shared" ca="1" si="4"/>
        <v>44938</v>
      </c>
      <c r="B18" s="39" t="str">
        <f t="shared" ca="1" si="0"/>
        <v>木</v>
      </c>
      <c r="C18" s="40" t="str">
        <f ca="1">IF(ISERROR(VLOOKUP(A18,指定!$J$4:$L$44,3,FALSE)),"",(VLOOKUP(A18,指定!$J$4:$L$44,3,FALSE)))</f>
        <v/>
      </c>
      <c r="D18" s="41"/>
      <c r="E18" s="105" t="s">
        <v>20</v>
      </c>
      <c r="F18" s="106"/>
      <c r="G18" s="42"/>
      <c r="H18" s="42"/>
      <c r="I18" s="42"/>
      <c r="K18" s="49">
        <f t="shared" ca="1" si="1"/>
        <v>44954</v>
      </c>
      <c r="L18" s="39" t="str">
        <f t="shared" ca="1" si="2"/>
        <v>土</v>
      </c>
      <c r="M18" s="40" t="str">
        <f ca="1">IF(ISERROR(VLOOKUP(K18,指定!$J$4:$L$44,3,FALSE)),"",(VLOOKUP(K18,指定!$J$4:$L$44,3,FALSE)))</f>
        <v/>
      </c>
      <c r="N18" s="104"/>
      <c r="O18" s="105" t="s">
        <v>20</v>
      </c>
      <c r="P18" s="106"/>
      <c r="Q18" s="42"/>
      <c r="R18" s="42"/>
      <c r="S18" s="42"/>
      <c r="T18" s="57">
        <f t="shared" ca="1" si="3"/>
        <v>44954</v>
      </c>
    </row>
    <row r="19" spans="1:20" ht="39.950000000000003" customHeight="1" x14ac:dyDescent="0.15">
      <c r="A19" s="49">
        <f t="shared" ca="1" si="4"/>
        <v>44939</v>
      </c>
      <c r="B19" s="39" t="str">
        <f t="shared" ca="1" si="0"/>
        <v>金</v>
      </c>
      <c r="C19" s="40" t="str">
        <f ca="1">IF(ISERROR(VLOOKUP(A19,指定!$J$4:$L$44,3,FALSE)),"",(VLOOKUP(A19,指定!$J$4:$L$44,3,FALSE)))</f>
        <v/>
      </c>
      <c r="D19" s="41"/>
      <c r="E19" s="105" t="s">
        <v>20</v>
      </c>
      <c r="F19" s="106"/>
      <c r="G19" s="42"/>
      <c r="H19" s="42"/>
      <c r="I19" s="42"/>
      <c r="K19" s="49">
        <f t="shared" ca="1" si="1"/>
        <v>44955</v>
      </c>
      <c r="L19" s="39" t="str">
        <f t="shared" ca="1" si="2"/>
        <v>日</v>
      </c>
      <c r="M19" s="40" t="str">
        <f ca="1">IF(ISERROR(VLOOKUP(K19,指定!$J$4:$L$44,3,FALSE)),"",(VLOOKUP(K19,指定!$J$4:$L$44,3,FALSE)))</f>
        <v/>
      </c>
      <c r="N19" s="104"/>
      <c r="O19" s="105" t="s">
        <v>20</v>
      </c>
      <c r="P19" s="106"/>
      <c r="Q19" s="42"/>
      <c r="R19" s="42"/>
      <c r="S19" s="42"/>
      <c r="T19" s="57">
        <f t="shared" ca="1" si="3"/>
        <v>44955</v>
      </c>
    </row>
    <row r="20" spans="1:20" ht="39.950000000000003" customHeight="1" x14ac:dyDescent="0.15">
      <c r="A20" s="49">
        <f t="shared" ca="1" si="4"/>
        <v>44940</v>
      </c>
      <c r="B20" s="39" t="str">
        <f t="shared" ca="1" si="0"/>
        <v>土</v>
      </c>
      <c r="C20" s="40" t="str">
        <f ca="1">IF(ISERROR(VLOOKUP(A20,指定!$J$4:$L$44,3,FALSE)),"",(VLOOKUP(A20,指定!$J$4:$L$44,3,FALSE)))</f>
        <v/>
      </c>
      <c r="D20" s="41"/>
      <c r="E20" s="105" t="s">
        <v>20</v>
      </c>
      <c r="F20" s="106"/>
      <c r="G20" s="42"/>
      <c r="H20" s="42"/>
      <c r="I20" s="42"/>
      <c r="K20" s="49">
        <f t="shared" ca="1" si="1"/>
        <v>44956</v>
      </c>
      <c r="L20" s="39" t="str">
        <f t="shared" ca="1" si="2"/>
        <v>月</v>
      </c>
      <c r="M20" s="40" t="str">
        <f ca="1">IF(ISERROR(VLOOKUP(K20,指定!$J$4:$L$44,3,FALSE)),"",(VLOOKUP(K20,指定!$J$4:$L$44,3,FALSE)))</f>
        <v/>
      </c>
      <c r="N20" s="104"/>
      <c r="O20" s="105" t="s">
        <v>20</v>
      </c>
      <c r="P20" s="106"/>
      <c r="Q20" s="42"/>
      <c r="R20" s="42"/>
      <c r="S20" s="42"/>
      <c r="T20" s="57">
        <f t="shared" ca="1" si="3"/>
        <v>44956</v>
      </c>
    </row>
    <row r="21" spans="1:20" ht="39.950000000000003" customHeight="1" thickBot="1" x14ac:dyDescent="0.2">
      <c r="A21" s="49">
        <f t="shared" ca="1" si="4"/>
        <v>44941</v>
      </c>
      <c r="B21" s="39" t="str">
        <f t="shared" ca="1" si="0"/>
        <v>日</v>
      </c>
      <c r="C21" s="40" t="str">
        <f ca="1">IF(ISERROR(VLOOKUP(A21,指定!$J$4:$L$44,3,FALSE)),"",(VLOOKUP(A21,指定!$J$4:$L$44,3,FALSE)))</f>
        <v/>
      </c>
      <c r="D21" s="41"/>
      <c r="E21" s="105" t="s">
        <v>20</v>
      </c>
      <c r="F21" s="106"/>
      <c r="G21" s="42"/>
      <c r="H21" s="42"/>
      <c r="I21" s="42"/>
      <c r="K21" s="49">
        <f t="shared" ca="1" si="1"/>
        <v>44957</v>
      </c>
      <c r="L21" s="39" t="str">
        <f t="shared" ca="1" si="2"/>
        <v>火</v>
      </c>
      <c r="M21" s="40" t="str">
        <f ca="1">IF(ISERROR(VLOOKUP(K21,指定!$J$4:$L$44,3,FALSE)),"",(VLOOKUP(K21,指定!$J$4:$L$44,3,FALSE)))</f>
        <v/>
      </c>
      <c r="N21" s="101"/>
      <c r="O21" s="102" t="s">
        <v>20</v>
      </c>
      <c r="P21" s="103"/>
      <c r="Q21" s="35"/>
      <c r="R21" s="42"/>
      <c r="S21" s="42"/>
      <c r="T21" s="57">
        <f t="shared" ca="1" si="3"/>
        <v>44957</v>
      </c>
    </row>
    <row r="22" spans="1:20" ht="39.950000000000003" customHeight="1" thickTop="1" thickBot="1" x14ac:dyDescent="0.2">
      <c r="A22" s="71">
        <f t="shared" ca="1" si="4"/>
        <v>44942</v>
      </c>
      <c r="B22" s="72" t="str">
        <f t="shared" ca="1" si="0"/>
        <v>月</v>
      </c>
      <c r="C22" s="73" t="str">
        <f ca="1">IF(ISERROR(VLOOKUP(A22,指定!$J$4:$L$44,3,FALSE)),"",(VLOOKUP(A22,指定!$J$4:$L$44,3,FALSE)))</f>
        <v/>
      </c>
      <c r="D22" s="74"/>
      <c r="E22" s="75" t="s">
        <v>20</v>
      </c>
      <c r="F22" s="76"/>
      <c r="G22" s="77"/>
      <c r="H22" s="77"/>
      <c r="I22" s="77"/>
      <c r="J22" s="78"/>
      <c r="K22" s="121" t="s">
        <v>23</v>
      </c>
      <c r="L22" s="122"/>
      <c r="M22" s="123"/>
      <c r="N22" s="132" t="s">
        <v>21</v>
      </c>
      <c r="O22" s="132"/>
      <c r="P22" s="124"/>
      <c r="Q22" s="125"/>
      <c r="R22" s="97" t="s">
        <v>41</v>
      </c>
      <c r="S22" s="98"/>
    </row>
    <row r="23" spans="1:20" ht="28.5" customHeight="1" thickTop="1" thickBot="1" x14ac:dyDescent="0.2">
      <c r="A23" s="108" t="s">
        <v>34</v>
      </c>
      <c r="B23" s="109"/>
      <c r="C23" s="109"/>
      <c r="D23" s="109" t="s">
        <v>32</v>
      </c>
      <c r="E23" s="109"/>
      <c r="F23" s="109"/>
      <c r="G23" s="92" t="s">
        <v>30</v>
      </c>
      <c r="H23" s="109" t="s">
        <v>35</v>
      </c>
      <c r="I23" s="109"/>
      <c r="J23" s="109" t="s">
        <v>33</v>
      </c>
      <c r="K23" s="109"/>
      <c r="L23" s="109"/>
      <c r="M23" s="110"/>
      <c r="N23" s="79" t="s">
        <v>22</v>
      </c>
      <c r="O23" s="80"/>
      <c r="P23" s="80"/>
      <c r="Q23" s="80"/>
      <c r="R23" s="81"/>
      <c r="S23" s="82"/>
    </row>
    <row r="24" spans="1:20" ht="27.75" customHeight="1" x14ac:dyDescent="0.15">
      <c r="A24" s="89"/>
      <c r="B24" s="90"/>
      <c r="C24" s="95" t="s">
        <v>42</v>
      </c>
      <c r="D24" s="111"/>
      <c r="E24" s="111"/>
      <c r="F24" s="111"/>
      <c r="G24" s="99"/>
      <c r="H24" s="111"/>
      <c r="I24" s="111"/>
      <c r="J24" s="111"/>
      <c r="K24" s="111"/>
      <c r="L24" s="111"/>
      <c r="M24" s="112"/>
      <c r="N24" s="68" t="s">
        <v>31</v>
      </c>
      <c r="O24" s="68"/>
      <c r="P24" s="68"/>
      <c r="Q24" s="68"/>
      <c r="R24" s="68"/>
      <c r="S24" s="43"/>
    </row>
    <row r="25" spans="1:20" s="45" customFormat="1" ht="20.100000000000001" customHeight="1" x14ac:dyDescent="0.15">
      <c r="A25" s="85"/>
      <c r="B25" s="86"/>
      <c r="C25" s="87"/>
      <c r="D25" s="126"/>
      <c r="E25" s="126"/>
      <c r="F25" s="126"/>
      <c r="G25" s="126"/>
      <c r="H25" s="126"/>
      <c r="I25" s="126"/>
      <c r="J25" s="128"/>
      <c r="K25" s="128"/>
      <c r="L25" s="128"/>
      <c r="M25" s="129"/>
      <c r="N25" s="44"/>
      <c r="O25" s="44"/>
      <c r="P25" s="44"/>
      <c r="Q25" s="34"/>
      <c r="R25" s="34"/>
      <c r="S25" s="43"/>
    </row>
    <row r="26" spans="1:20" s="45" customFormat="1" ht="20.100000000000001" customHeight="1" x14ac:dyDescent="0.2">
      <c r="A26" s="85"/>
      <c r="B26" s="86"/>
      <c r="C26" s="96" t="s">
        <v>43</v>
      </c>
      <c r="D26" s="126"/>
      <c r="E26" s="126"/>
      <c r="F26" s="126"/>
      <c r="G26" s="126"/>
      <c r="H26" s="126"/>
      <c r="I26" s="126"/>
      <c r="J26" s="128"/>
      <c r="K26" s="128"/>
      <c r="L26" s="128"/>
      <c r="M26" s="129"/>
      <c r="N26" s="113" t="str">
        <f>指定!C3</f>
        <v>学務係</v>
      </c>
      <c r="O26" s="113"/>
      <c r="P26" s="145" t="str">
        <f>指定!C4</f>
        <v>　　　　　　</v>
      </c>
      <c r="Q26" s="145"/>
      <c r="R26" s="145"/>
      <c r="S26" s="55" t="s">
        <v>1</v>
      </c>
      <c r="T26" s="44"/>
    </row>
    <row r="27" spans="1:20" s="45" customFormat="1" ht="9.9499999999999993" customHeight="1" thickBot="1" x14ac:dyDescent="0.2">
      <c r="A27" s="88"/>
      <c r="B27" s="83"/>
      <c r="C27" s="84"/>
      <c r="D27" s="127"/>
      <c r="E27" s="127"/>
      <c r="F27" s="127"/>
      <c r="G27" s="127"/>
      <c r="H27" s="127"/>
      <c r="I27" s="127"/>
      <c r="J27" s="130"/>
      <c r="K27" s="130"/>
      <c r="L27" s="130"/>
      <c r="M27" s="131"/>
      <c r="N27" s="69"/>
      <c r="O27" s="69"/>
      <c r="P27" s="47"/>
      <c r="Q27" s="46"/>
      <c r="R27" s="46"/>
      <c r="S27" s="48"/>
    </row>
    <row r="31" spans="1:20" x14ac:dyDescent="0.15">
      <c r="C31" s="44"/>
    </row>
  </sheetData>
  <mergeCells count="29">
    <mergeCell ref="K22:M22"/>
    <mergeCell ref="N22:O22"/>
    <mergeCell ref="P22:Q22"/>
    <mergeCell ref="P26:R26"/>
    <mergeCell ref="A23:C23"/>
    <mergeCell ref="D23:F23"/>
    <mergeCell ref="H23:I23"/>
    <mergeCell ref="J23:M23"/>
    <mergeCell ref="D24:F24"/>
    <mergeCell ref="H24:I24"/>
    <mergeCell ref="J24:M24"/>
    <mergeCell ref="D25:F27"/>
    <mergeCell ref="G25:G27"/>
    <mergeCell ref="H25:I27"/>
    <mergeCell ref="J25:M27"/>
    <mergeCell ref="N26:O26"/>
    <mergeCell ref="A2:S2"/>
    <mergeCell ref="A3:C3"/>
    <mergeCell ref="O3:S3"/>
    <mergeCell ref="A5:A6"/>
    <mergeCell ref="B5:B6"/>
    <mergeCell ref="C5:C6"/>
    <mergeCell ref="D5:G5"/>
    <mergeCell ref="K5:K6"/>
    <mergeCell ref="L5:L6"/>
    <mergeCell ref="M5:M6"/>
    <mergeCell ref="N5:Q5"/>
    <mergeCell ref="D6:F6"/>
    <mergeCell ref="N6:P6"/>
  </mergeCells>
  <phoneticPr fontId="2"/>
  <conditionalFormatting sqref="B2 L2:L4 L7:L21 B7:B22 B28:B1048576 B4:B5">
    <cfRule type="expression" dxfId="38" priority="11">
      <formula>MATCH(A2,祝日,0)&gt;0</formula>
    </cfRule>
    <cfRule type="cellIs" dxfId="37" priority="12" operator="equal">
      <formula>"日"</formula>
    </cfRule>
    <cfRule type="cellIs" dxfId="36" priority="13" operator="equal">
      <formula>"土"</formula>
    </cfRule>
  </conditionalFormatting>
  <conditionalFormatting sqref="L5">
    <cfRule type="expression" dxfId="35" priority="8">
      <formula>MATCH(K5,祝日,0)&gt;0</formula>
    </cfRule>
    <cfRule type="cellIs" dxfId="34" priority="9" operator="equal">
      <formula>"日"</formula>
    </cfRule>
    <cfRule type="cellIs" dxfId="33" priority="10" operator="equal">
      <formula>"土"</formula>
    </cfRule>
  </conditionalFormatting>
  <conditionalFormatting sqref="L28:L1048576">
    <cfRule type="expression" dxfId="32" priority="14">
      <formula>MATCH(#REF!,祝日,0)&gt;0</formula>
    </cfRule>
    <cfRule type="cellIs" dxfId="31" priority="15" operator="equal">
      <formula>"日"</formula>
    </cfRule>
    <cfRule type="cellIs" dxfId="30" priority="16" operator="equal">
      <formula>"土"</formula>
    </cfRule>
  </conditionalFormatting>
  <conditionalFormatting sqref="K19:S21">
    <cfRule type="expression" dxfId="29" priority="7">
      <formula>$K19=""</formula>
    </cfRule>
  </conditionalFormatting>
  <conditionalFormatting sqref="B3">
    <cfRule type="expression" dxfId="28" priority="1">
      <formula>MATCH(A3,祝日,0)&gt;0</formula>
    </cfRule>
    <cfRule type="cellIs" dxfId="27" priority="2" operator="equal">
      <formula>"日"</formula>
    </cfRule>
    <cfRule type="cellIs" dxfId="26" priority="3" operator="equal">
      <formula>"土"</formula>
    </cfRule>
  </conditionalFormatting>
  <printOptions horizontalCentered="1" verticalCentered="1"/>
  <pageMargins left="0.19685039370078741" right="0.19685039370078741" top="0" bottom="0" header="0.19685039370078741" footer="0.19685039370078741"/>
  <pageSetup paperSize="9" scale="73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zoomScale="80" zoomScaleNormal="80" zoomScaleSheetLayoutView="80" workbookViewId="0">
      <selection activeCell="A2" sqref="A2:S2"/>
    </sheetView>
  </sheetViews>
  <sheetFormatPr defaultRowHeight="13.5" x14ac:dyDescent="0.15"/>
  <cols>
    <col min="1" max="1" width="3.625" style="45" customWidth="1"/>
    <col min="2" max="2" width="3.25" style="33" customWidth="1"/>
    <col min="3" max="3" width="35.625" style="33" customWidth="1"/>
    <col min="4" max="4" width="9" style="33"/>
    <col min="5" max="5" width="2.625" style="33" customWidth="1"/>
    <col min="6" max="6" width="9" style="33"/>
    <col min="7" max="7" width="5.625" style="33" customWidth="1"/>
    <col min="8" max="8" width="9" style="33"/>
    <col min="9" max="9" width="15.625" style="33" customWidth="1"/>
    <col min="10" max="10" width="5.625" style="34" customWidth="1"/>
    <col min="11" max="11" width="3.625" style="45" customWidth="1"/>
    <col min="12" max="12" width="3.25" style="33" customWidth="1"/>
    <col min="13" max="13" width="35.625" style="33" customWidth="1"/>
    <col min="14" max="14" width="9" style="33"/>
    <col min="15" max="15" width="2.625" style="33" customWidth="1"/>
    <col min="16" max="16" width="9" style="33"/>
    <col min="17" max="17" width="5.625" style="33" customWidth="1"/>
    <col min="18" max="18" width="9" style="33"/>
    <col min="19" max="19" width="15.625" style="33" customWidth="1"/>
    <col min="20" max="20" width="14.375" style="33" bestFit="1" customWidth="1"/>
    <col min="21" max="16384" width="9" style="33"/>
  </cols>
  <sheetData>
    <row r="1" spans="1:20" s="60" customFormat="1" ht="21.75" customHeight="1" x14ac:dyDescent="0.15">
      <c r="A1" s="58">
        <f ca="1">RIGHT(CELL("filename",A1),LEN(CELL("filename",A1))-FIND("]",CELL("filename",A1)))*1</f>
        <v>2</v>
      </c>
      <c r="B1" s="59" t="s">
        <v>25</v>
      </c>
      <c r="D1" s="61">
        <f ca="1">IF(A1&gt;3,DATE(指定!$A$4,$A$1,1),DATE(指定!$A$4+1,$A$1,1))</f>
        <v>44958</v>
      </c>
      <c r="E1" s="60" t="s">
        <v>20</v>
      </c>
      <c r="F1" s="61">
        <f ca="1">IF(A1&gt;3,DATE(指定!$A$4,$A$1+1,1)-1,DATE(指定!$A$4+1,$A$1+1,1)-1)</f>
        <v>44985</v>
      </c>
    </row>
    <row r="2" spans="1:20" ht="28.5" customHeight="1" x14ac:dyDescent="0.2">
      <c r="A2" s="133" t="s">
        <v>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20" ht="14.25" x14ac:dyDescent="0.15">
      <c r="A3" s="134" t="str">
        <f ca="1">"　　　（　"&amp;指定!$A$7&amp;"　"&amp;YEAR($D$1)-2018&amp;"年　　"&amp;$A$1&amp;"月分　）"</f>
        <v>　　　（　令和　5年　　2月分　）</v>
      </c>
      <c r="B3" s="134"/>
      <c r="C3" s="134"/>
      <c r="N3" s="34"/>
      <c r="O3" s="143" t="str">
        <f>指定!B4&amp;" 　《 ＴＡ  ・  ＲＡ 》"</f>
        <v>生物資源産業学部 　《 ＴＡ  ・  ＲＡ 》</v>
      </c>
      <c r="P3" s="143"/>
      <c r="Q3" s="143"/>
      <c r="R3" s="143"/>
      <c r="S3" s="143"/>
    </row>
    <row r="4" spans="1:20" ht="6.75" customHeight="1" x14ac:dyDescent="0.15"/>
    <row r="5" spans="1:20" ht="15.75" customHeight="1" x14ac:dyDescent="0.15">
      <c r="A5" s="136" t="s">
        <v>15</v>
      </c>
      <c r="B5" s="138" t="s">
        <v>0</v>
      </c>
      <c r="C5" s="140" t="s">
        <v>37</v>
      </c>
      <c r="D5" s="115" t="s">
        <v>16</v>
      </c>
      <c r="E5" s="116"/>
      <c r="F5" s="116"/>
      <c r="G5" s="117"/>
      <c r="H5" s="36" t="s">
        <v>24</v>
      </c>
      <c r="I5" s="36" t="s">
        <v>36</v>
      </c>
      <c r="J5" s="51"/>
      <c r="K5" s="136" t="s">
        <v>15</v>
      </c>
      <c r="L5" s="138" t="s">
        <v>0</v>
      </c>
      <c r="M5" s="140" t="s">
        <v>37</v>
      </c>
      <c r="N5" s="115" t="s">
        <v>17</v>
      </c>
      <c r="O5" s="116"/>
      <c r="P5" s="116"/>
      <c r="Q5" s="117"/>
      <c r="R5" s="36" t="s">
        <v>24</v>
      </c>
      <c r="S5" s="36" t="s">
        <v>36</v>
      </c>
    </row>
    <row r="6" spans="1:20" ht="15" customHeight="1" x14ac:dyDescent="0.15">
      <c r="A6" s="137"/>
      <c r="B6" s="139"/>
      <c r="C6" s="141"/>
      <c r="D6" s="118" t="s">
        <v>18</v>
      </c>
      <c r="E6" s="119"/>
      <c r="F6" s="120"/>
      <c r="G6" s="100" t="s">
        <v>19</v>
      </c>
      <c r="H6" s="37" t="s">
        <v>1</v>
      </c>
      <c r="I6" s="38" t="s">
        <v>38</v>
      </c>
      <c r="J6" s="50"/>
      <c r="K6" s="137"/>
      <c r="L6" s="139"/>
      <c r="M6" s="141"/>
      <c r="N6" s="118" t="s">
        <v>18</v>
      </c>
      <c r="O6" s="119"/>
      <c r="P6" s="120"/>
      <c r="Q6" s="100" t="s">
        <v>19</v>
      </c>
      <c r="R6" s="37" t="s">
        <v>1</v>
      </c>
      <c r="S6" s="38" t="s">
        <v>38</v>
      </c>
    </row>
    <row r="7" spans="1:20" ht="39.950000000000003" customHeight="1" x14ac:dyDescent="0.15">
      <c r="A7" s="49">
        <f ca="1">D1</f>
        <v>44958</v>
      </c>
      <c r="B7" s="39" t="str">
        <f ca="1">TEXT(A7,"aaa")</f>
        <v>水</v>
      </c>
      <c r="C7" s="40" t="str">
        <f ca="1">IF(ISERROR(VLOOKUP(A7,指定!$J$4:$L$44,3,FALSE)),"",(VLOOKUP(A7,指定!$J$4:$L$44,3,FALSE)))</f>
        <v/>
      </c>
      <c r="D7" s="41"/>
      <c r="E7" s="105" t="s">
        <v>20</v>
      </c>
      <c r="F7" s="106"/>
      <c r="G7" s="42"/>
      <c r="H7" s="42"/>
      <c r="I7" s="42"/>
      <c r="K7" s="49">
        <f ca="1">A7+16</f>
        <v>44974</v>
      </c>
      <c r="L7" s="39" t="str">
        <f ca="1">TEXT(K7,"aaa")</f>
        <v>金</v>
      </c>
      <c r="M7" s="40" t="str">
        <f ca="1">IF(ISERROR(VLOOKUP(K7,指定!$J$4:$L$44,3,FALSE)),"",(VLOOKUP(K7,指定!$J$4:$L$44,3,FALSE)))</f>
        <v/>
      </c>
      <c r="N7" s="104"/>
      <c r="O7" s="105" t="s">
        <v>20</v>
      </c>
      <c r="P7" s="106"/>
      <c r="Q7" s="42"/>
      <c r="R7" s="42"/>
      <c r="S7" s="42"/>
      <c r="T7" s="57">
        <f ca="1">K7</f>
        <v>44974</v>
      </c>
    </row>
    <row r="8" spans="1:20" ht="39.950000000000003" customHeight="1" x14ac:dyDescent="0.15">
      <c r="A8" s="49">
        <f ca="1">A7+1</f>
        <v>44959</v>
      </c>
      <c r="B8" s="39" t="str">
        <f t="shared" ref="B8:B22" ca="1" si="0">TEXT(A8,"aaa")</f>
        <v>木</v>
      </c>
      <c r="C8" s="40" t="str">
        <f ca="1">IF(ISERROR(VLOOKUP(A8,指定!$J$4:$L$44,3,FALSE)),"",(VLOOKUP(A8,指定!$J$4:$L$44,3,FALSE)))</f>
        <v/>
      </c>
      <c r="D8" s="41"/>
      <c r="E8" s="105" t="s">
        <v>20</v>
      </c>
      <c r="F8" s="106"/>
      <c r="G8" s="42"/>
      <c r="H8" s="42"/>
      <c r="I8" s="42"/>
      <c r="K8" s="49">
        <f t="shared" ref="K8:K21" ca="1" si="1">IF(K7&lt;$F$1,K7+1,"")</f>
        <v>44975</v>
      </c>
      <c r="L8" s="39" t="str">
        <f t="shared" ref="L8:L21" ca="1" si="2">TEXT(K8,"aaa")</f>
        <v>土</v>
      </c>
      <c r="M8" s="40" t="str">
        <f ca="1">IF(ISERROR(VLOOKUP(K8,指定!$J$4:$L$44,3,FALSE)),"",(VLOOKUP(K8,指定!$J$4:$L$44,3,FALSE)))</f>
        <v/>
      </c>
      <c r="N8" s="104"/>
      <c r="O8" s="105" t="s">
        <v>20</v>
      </c>
      <c r="P8" s="106"/>
      <c r="Q8" s="42"/>
      <c r="R8" s="42"/>
      <c r="S8" s="42"/>
      <c r="T8" s="57">
        <f t="shared" ref="T8:T21" ca="1" si="3">K8</f>
        <v>44975</v>
      </c>
    </row>
    <row r="9" spans="1:20" ht="39.950000000000003" customHeight="1" x14ac:dyDescent="0.15">
      <c r="A9" s="49">
        <f t="shared" ref="A9:A22" ca="1" si="4">A8+1</f>
        <v>44960</v>
      </c>
      <c r="B9" s="39" t="str">
        <f t="shared" ca="1" si="0"/>
        <v>金</v>
      </c>
      <c r="C9" s="40" t="str">
        <f ca="1">IF(ISERROR(VLOOKUP(A9,指定!$J$4:$L$44,3,FALSE)),"",(VLOOKUP(A9,指定!$J$4:$L$44,3,FALSE)))</f>
        <v/>
      </c>
      <c r="D9" s="41"/>
      <c r="E9" s="105" t="s">
        <v>20</v>
      </c>
      <c r="F9" s="106"/>
      <c r="G9" s="42"/>
      <c r="H9" s="42"/>
      <c r="I9" s="42"/>
      <c r="K9" s="49">
        <f t="shared" ca="1" si="1"/>
        <v>44976</v>
      </c>
      <c r="L9" s="39" t="str">
        <f t="shared" ca="1" si="2"/>
        <v>日</v>
      </c>
      <c r="M9" s="40" t="str">
        <f ca="1">IF(ISERROR(VLOOKUP(K9,指定!$J$4:$L$44,3,FALSE)),"",(VLOOKUP(K9,指定!$J$4:$L$44,3,FALSE)))</f>
        <v/>
      </c>
      <c r="N9" s="104"/>
      <c r="O9" s="105" t="s">
        <v>20</v>
      </c>
      <c r="P9" s="106"/>
      <c r="Q9" s="42"/>
      <c r="R9" s="42"/>
      <c r="S9" s="42"/>
      <c r="T9" s="57">
        <f t="shared" ca="1" si="3"/>
        <v>44976</v>
      </c>
    </row>
    <row r="10" spans="1:20" ht="39.950000000000003" customHeight="1" x14ac:dyDescent="0.15">
      <c r="A10" s="49">
        <f t="shared" ca="1" si="4"/>
        <v>44961</v>
      </c>
      <c r="B10" s="39" t="str">
        <f t="shared" ca="1" si="0"/>
        <v>土</v>
      </c>
      <c r="C10" s="40" t="str">
        <f ca="1">IF(ISERROR(VLOOKUP(A10,指定!$J$4:$L$44,3,FALSE)),"",(VLOOKUP(A10,指定!$J$4:$L$44,3,FALSE)))</f>
        <v/>
      </c>
      <c r="D10" s="41"/>
      <c r="E10" s="105" t="s">
        <v>20</v>
      </c>
      <c r="F10" s="106"/>
      <c r="G10" s="42"/>
      <c r="H10" s="42"/>
      <c r="I10" s="42"/>
      <c r="K10" s="49">
        <f t="shared" ca="1" si="1"/>
        <v>44977</v>
      </c>
      <c r="L10" s="39" t="str">
        <f t="shared" ca="1" si="2"/>
        <v>月</v>
      </c>
      <c r="M10" s="40" t="str">
        <f ca="1">IF(ISERROR(VLOOKUP(K10,指定!$J$4:$L$44,3,FALSE)),"",(VLOOKUP(K10,指定!$J$4:$L$44,3,FALSE)))</f>
        <v/>
      </c>
      <c r="N10" s="104"/>
      <c r="O10" s="105" t="s">
        <v>20</v>
      </c>
      <c r="P10" s="106"/>
      <c r="Q10" s="42"/>
      <c r="R10" s="42"/>
      <c r="S10" s="42"/>
      <c r="T10" s="57">
        <f t="shared" ca="1" si="3"/>
        <v>44977</v>
      </c>
    </row>
    <row r="11" spans="1:20" ht="39.950000000000003" customHeight="1" x14ac:dyDescent="0.15">
      <c r="A11" s="49">
        <f t="shared" ca="1" si="4"/>
        <v>44962</v>
      </c>
      <c r="B11" s="39" t="str">
        <f t="shared" ca="1" si="0"/>
        <v>日</v>
      </c>
      <c r="C11" s="40" t="str">
        <f ca="1">IF(ISERROR(VLOOKUP(A11,指定!$J$4:$L$44,3,FALSE)),"",(VLOOKUP(A11,指定!$J$4:$L$44,3,FALSE)))</f>
        <v/>
      </c>
      <c r="D11" s="41"/>
      <c r="E11" s="105" t="s">
        <v>20</v>
      </c>
      <c r="F11" s="106"/>
      <c r="G11" s="42"/>
      <c r="H11" s="42"/>
      <c r="I11" s="42"/>
      <c r="K11" s="49">
        <f t="shared" ca="1" si="1"/>
        <v>44978</v>
      </c>
      <c r="L11" s="39" t="str">
        <f t="shared" ca="1" si="2"/>
        <v>火</v>
      </c>
      <c r="M11" s="40" t="str">
        <f ca="1">IF(ISERROR(VLOOKUP(K11,指定!$J$4:$L$44,3,FALSE)),"",(VLOOKUP(K11,指定!$J$4:$L$44,3,FALSE)))</f>
        <v/>
      </c>
      <c r="N11" s="104"/>
      <c r="O11" s="105" t="s">
        <v>20</v>
      </c>
      <c r="P11" s="106"/>
      <c r="Q11" s="42"/>
      <c r="R11" s="42"/>
      <c r="S11" s="42"/>
      <c r="T11" s="57">
        <f t="shared" ca="1" si="3"/>
        <v>44978</v>
      </c>
    </row>
    <row r="12" spans="1:20" ht="39.950000000000003" customHeight="1" x14ac:dyDescent="0.15">
      <c r="A12" s="49">
        <f t="shared" ca="1" si="4"/>
        <v>44963</v>
      </c>
      <c r="B12" s="39" t="str">
        <f t="shared" ca="1" si="0"/>
        <v>月</v>
      </c>
      <c r="C12" s="40" t="str">
        <f ca="1">IF(ISERROR(VLOOKUP(A12,指定!$J$4:$L$44,3,FALSE)),"",(VLOOKUP(A12,指定!$J$4:$L$44,3,FALSE)))</f>
        <v/>
      </c>
      <c r="D12" s="41"/>
      <c r="E12" s="105" t="s">
        <v>20</v>
      </c>
      <c r="F12" s="106"/>
      <c r="G12" s="42"/>
      <c r="H12" s="42"/>
      <c r="I12" s="42"/>
      <c r="K12" s="49">
        <f t="shared" ca="1" si="1"/>
        <v>44979</v>
      </c>
      <c r="L12" s="39" t="str">
        <f t="shared" ca="1" si="2"/>
        <v>水</v>
      </c>
      <c r="M12" s="40" t="str">
        <f ca="1">IF(ISERROR(VLOOKUP(K12,指定!$J$4:$L$44,3,FALSE)),"",(VLOOKUP(K12,指定!$J$4:$L$44,3,FALSE)))</f>
        <v/>
      </c>
      <c r="N12" s="104"/>
      <c r="O12" s="105" t="s">
        <v>20</v>
      </c>
      <c r="P12" s="106"/>
      <c r="Q12" s="42"/>
      <c r="R12" s="42"/>
      <c r="S12" s="42"/>
      <c r="T12" s="57">
        <f t="shared" ca="1" si="3"/>
        <v>44979</v>
      </c>
    </row>
    <row r="13" spans="1:20" ht="39.950000000000003" customHeight="1" x14ac:dyDescent="0.15">
      <c r="A13" s="49">
        <f t="shared" ca="1" si="4"/>
        <v>44964</v>
      </c>
      <c r="B13" s="39" t="str">
        <f t="shared" ca="1" si="0"/>
        <v>火</v>
      </c>
      <c r="C13" s="40" t="str">
        <f ca="1">IF(ISERROR(VLOOKUP(A13,指定!$J$4:$L$44,3,FALSE)),"",(VLOOKUP(A13,指定!$J$4:$L$44,3,FALSE)))</f>
        <v/>
      </c>
      <c r="D13" s="41"/>
      <c r="E13" s="105" t="s">
        <v>20</v>
      </c>
      <c r="F13" s="106"/>
      <c r="G13" s="42"/>
      <c r="H13" s="42"/>
      <c r="I13" s="42"/>
      <c r="K13" s="49">
        <f t="shared" ca="1" si="1"/>
        <v>44980</v>
      </c>
      <c r="L13" s="39" t="str">
        <f t="shared" ca="1" si="2"/>
        <v>木</v>
      </c>
      <c r="M13" s="40" t="str">
        <f ca="1">IF(ISERROR(VLOOKUP(K13,指定!$J$4:$L$44,3,FALSE)),"",(VLOOKUP(K13,指定!$J$4:$L$44,3,FALSE)))</f>
        <v/>
      </c>
      <c r="N13" s="104"/>
      <c r="O13" s="105" t="s">
        <v>20</v>
      </c>
      <c r="P13" s="106"/>
      <c r="Q13" s="42"/>
      <c r="R13" s="42"/>
      <c r="S13" s="42"/>
      <c r="T13" s="57">
        <f t="shared" ca="1" si="3"/>
        <v>44980</v>
      </c>
    </row>
    <row r="14" spans="1:20" ht="39.950000000000003" customHeight="1" x14ac:dyDescent="0.15">
      <c r="A14" s="49">
        <f t="shared" ca="1" si="4"/>
        <v>44965</v>
      </c>
      <c r="B14" s="39" t="str">
        <f t="shared" ca="1" si="0"/>
        <v>水</v>
      </c>
      <c r="C14" s="40" t="str">
        <f ca="1">IF(ISERROR(VLOOKUP(A14,指定!$J$4:$L$44,3,FALSE)),"",(VLOOKUP(A14,指定!$J$4:$L$44,3,FALSE)))</f>
        <v/>
      </c>
      <c r="D14" s="41"/>
      <c r="E14" s="105" t="s">
        <v>20</v>
      </c>
      <c r="F14" s="106"/>
      <c r="G14" s="42"/>
      <c r="H14" s="42"/>
      <c r="I14" s="42"/>
      <c r="K14" s="49">
        <f t="shared" ca="1" si="1"/>
        <v>44981</v>
      </c>
      <c r="L14" s="39" t="str">
        <f t="shared" ca="1" si="2"/>
        <v>金</v>
      </c>
      <c r="M14" s="40" t="str">
        <f ca="1">IF(ISERROR(VLOOKUP(K14,指定!$J$4:$L$44,3,FALSE)),"",(VLOOKUP(K14,指定!$J$4:$L$44,3,FALSE)))</f>
        <v/>
      </c>
      <c r="N14" s="104"/>
      <c r="O14" s="105" t="s">
        <v>20</v>
      </c>
      <c r="P14" s="106"/>
      <c r="Q14" s="42"/>
      <c r="R14" s="42"/>
      <c r="S14" s="42"/>
      <c r="T14" s="57">
        <f t="shared" ca="1" si="3"/>
        <v>44981</v>
      </c>
    </row>
    <row r="15" spans="1:20" ht="39.950000000000003" customHeight="1" x14ac:dyDescent="0.15">
      <c r="A15" s="49">
        <f t="shared" ca="1" si="4"/>
        <v>44966</v>
      </c>
      <c r="B15" s="39" t="str">
        <f t="shared" ca="1" si="0"/>
        <v>木</v>
      </c>
      <c r="C15" s="40" t="str">
        <f ca="1">IF(ISERROR(VLOOKUP(A15,指定!$J$4:$L$44,3,FALSE)),"",(VLOOKUP(A15,指定!$J$4:$L$44,3,FALSE)))</f>
        <v/>
      </c>
      <c r="D15" s="41"/>
      <c r="E15" s="105" t="s">
        <v>20</v>
      </c>
      <c r="F15" s="106"/>
      <c r="G15" s="42"/>
      <c r="H15" s="42"/>
      <c r="I15" s="42"/>
      <c r="K15" s="49">
        <f t="shared" ca="1" si="1"/>
        <v>44982</v>
      </c>
      <c r="L15" s="39" t="str">
        <f t="shared" ca="1" si="2"/>
        <v>土</v>
      </c>
      <c r="M15" s="40" t="str">
        <f ca="1">IF(ISERROR(VLOOKUP(K15,指定!$J$4:$L$44,3,FALSE)),"",(VLOOKUP(K15,指定!$J$4:$L$44,3,FALSE)))</f>
        <v/>
      </c>
      <c r="N15" s="104"/>
      <c r="O15" s="105" t="s">
        <v>20</v>
      </c>
      <c r="P15" s="106"/>
      <c r="Q15" s="42"/>
      <c r="R15" s="42"/>
      <c r="S15" s="42"/>
      <c r="T15" s="57">
        <f t="shared" ca="1" si="3"/>
        <v>44982</v>
      </c>
    </row>
    <row r="16" spans="1:20" ht="39.950000000000003" customHeight="1" x14ac:dyDescent="0.15">
      <c r="A16" s="49">
        <f t="shared" ca="1" si="4"/>
        <v>44967</v>
      </c>
      <c r="B16" s="39" t="str">
        <f t="shared" ca="1" si="0"/>
        <v>金</v>
      </c>
      <c r="C16" s="40" t="str">
        <f ca="1">IF(ISERROR(VLOOKUP(A16,指定!$J$4:$L$44,3,FALSE)),"",(VLOOKUP(A16,指定!$J$4:$L$44,3,FALSE)))</f>
        <v/>
      </c>
      <c r="D16" s="41"/>
      <c r="E16" s="105" t="s">
        <v>20</v>
      </c>
      <c r="F16" s="106"/>
      <c r="G16" s="42"/>
      <c r="H16" s="42"/>
      <c r="I16" s="42"/>
      <c r="K16" s="49">
        <f t="shared" ca="1" si="1"/>
        <v>44983</v>
      </c>
      <c r="L16" s="39" t="str">
        <f t="shared" ca="1" si="2"/>
        <v>日</v>
      </c>
      <c r="M16" s="40" t="str">
        <f ca="1">IF(ISERROR(VLOOKUP(K16,指定!$J$4:$L$44,3,FALSE)),"",(VLOOKUP(K16,指定!$J$4:$L$44,3,FALSE)))</f>
        <v/>
      </c>
      <c r="N16" s="104"/>
      <c r="O16" s="105" t="s">
        <v>20</v>
      </c>
      <c r="P16" s="106"/>
      <c r="Q16" s="42"/>
      <c r="R16" s="42"/>
      <c r="S16" s="42"/>
      <c r="T16" s="57">
        <f t="shared" ca="1" si="3"/>
        <v>44983</v>
      </c>
    </row>
    <row r="17" spans="1:20" ht="39.950000000000003" customHeight="1" x14ac:dyDescent="0.15">
      <c r="A17" s="49">
        <f t="shared" ca="1" si="4"/>
        <v>44968</v>
      </c>
      <c r="B17" s="39" t="str">
        <f t="shared" ca="1" si="0"/>
        <v>土</v>
      </c>
      <c r="C17" s="40" t="str">
        <f ca="1">IF(ISERROR(VLOOKUP(A17,指定!$J$4:$L$44,3,FALSE)),"",(VLOOKUP(A17,指定!$J$4:$L$44,3,FALSE)))</f>
        <v/>
      </c>
      <c r="D17" s="41"/>
      <c r="E17" s="105" t="s">
        <v>20</v>
      </c>
      <c r="F17" s="106"/>
      <c r="G17" s="42"/>
      <c r="H17" s="42"/>
      <c r="I17" s="42"/>
      <c r="K17" s="49">
        <f t="shared" ca="1" si="1"/>
        <v>44984</v>
      </c>
      <c r="L17" s="39" t="str">
        <f t="shared" ca="1" si="2"/>
        <v>月</v>
      </c>
      <c r="M17" s="40" t="str">
        <f ca="1">IF(ISERROR(VLOOKUP(K17,指定!$J$4:$L$44,3,FALSE)),"",(VLOOKUP(K17,指定!$J$4:$L$44,3,FALSE)))</f>
        <v/>
      </c>
      <c r="N17" s="104"/>
      <c r="O17" s="105" t="s">
        <v>20</v>
      </c>
      <c r="P17" s="106"/>
      <c r="Q17" s="42"/>
      <c r="R17" s="42"/>
      <c r="S17" s="42"/>
      <c r="T17" s="57">
        <f t="shared" ca="1" si="3"/>
        <v>44984</v>
      </c>
    </row>
    <row r="18" spans="1:20" ht="39.950000000000003" customHeight="1" x14ac:dyDescent="0.15">
      <c r="A18" s="49">
        <f t="shared" ca="1" si="4"/>
        <v>44969</v>
      </c>
      <c r="B18" s="39" t="str">
        <f t="shared" ca="1" si="0"/>
        <v>日</v>
      </c>
      <c r="C18" s="40" t="str">
        <f ca="1">IF(ISERROR(VLOOKUP(A18,指定!$J$4:$L$44,3,FALSE)),"",(VLOOKUP(A18,指定!$J$4:$L$44,3,FALSE)))</f>
        <v/>
      </c>
      <c r="D18" s="41"/>
      <c r="E18" s="105" t="s">
        <v>20</v>
      </c>
      <c r="F18" s="106"/>
      <c r="G18" s="42"/>
      <c r="H18" s="42"/>
      <c r="I18" s="42"/>
      <c r="K18" s="49">
        <f t="shared" ca="1" si="1"/>
        <v>44985</v>
      </c>
      <c r="L18" s="39" t="str">
        <f t="shared" ca="1" si="2"/>
        <v>火</v>
      </c>
      <c r="M18" s="40" t="str">
        <f ca="1">IF(ISERROR(VLOOKUP(K18,指定!$J$4:$L$44,3,FALSE)),"",(VLOOKUP(K18,指定!$J$4:$L$44,3,FALSE)))</f>
        <v/>
      </c>
      <c r="N18" s="104"/>
      <c r="O18" s="105" t="s">
        <v>20</v>
      </c>
      <c r="P18" s="106"/>
      <c r="Q18" s="42"/>
      <c r="R18" s="42"/>
      <c r="S18" s="42"/>
      <c r="T18" s="57">
        <f t="shared" ca="1" si="3"/>
        <v>44985</v>
      </c>
    </row>
    <row r="19" spans="1:20" ht="39.950000000000003" customHeight="1" x14ac:dyDescent="0.15">
      <c r="A19" s="49">
        <f t="shared" ca="1" si="4"/>
        <v>44970</v>
      </c>
      <c r="B19" s="39" t="str">
        <f t="shared" ca="1" si="0"/>
        <v>月</v>
      </c>
      <c r="C19" s="40" t="str">
        <f ca="1">IF(ISERROR(VLOOKUP(A19,指定!$J$4:$L$44,3,FALSE)),"",(VLOOKUP(A19,指定!$J$4:$L$44,3,FALSE)))</f>
        <v/>
      </c>
      <c r="D19" s="41"/>
      <c r="E19" s="105" t="s">
        <v>20</v>
      </c>
      <c r="F19" s="106"/>
      <c r="G19" s="42"/>
      <c r="H19" s="42"/>
      <c r="I19" s="42"/>
      <c r="K19" s="49" t="str">
        <f t="shared" ca="1" si="1"/>
        <v/>
      </c>
      <c r="L19" s="39" t="str">
        <f t="shared" ca="1" si="2"/>
        <v/>
      </c>
      <c r="M19" s="40" t="str">
        <f ca="1">IF(ISERROR(VLOOKUP(K19,指定!$J$4:$L$44,3,FALSE)),"",(VLOOKUP(K19,指定!$J$4:$L$44,3,FALSE)))</f>
        <v/>
      </c>
      <c r="N19" s="104"/>
      <c r="O19" s="105" t="s">
        <v>20</v>
      </c>
      <c r="P19" s="106"/>
      <c r="Q19" s="42"/>
      <c r="R19" s="42"/>
      <c r="S19" s="42"/>
      <c r="T19" s="57" t="str">
        <f t="shared" ca="1" si="3"/>
        <v/>
      </c>
    </row>
    <row r="20" spans="1:20" ht="39.950000000000003" customHeight="1" x14ac:dyDescent="0.15">
      <c r="A20" s="49">
        <f t="shared" ca="1" si="4"/>
        <v>44971</v>
      </c>
      <c r="B20" s="39" t="str">
        <f t="shared" ca="1" si="0"/>
        <v>火</v>
      </c>
      <c r="C20" s="40" t="str">
        <f ca="1">IF(ISERROR(VLOOKUP(A20,指定!$J$4:$L$44,3,FALSE)),"",(VLOOKUP(A20,指定!$J$4:$L$44,3,FALSE)))</f>
        <v/>
      </c>
      <c r="D20" s="41"/>
      <c r="E20" s="105" t="s">
        <v>20</v>
      </c>
      <c r="F20" s="106"/>
      <c r="G20" s="42"/>
      <c r="H20" s="42"/>
      <c r="I20" s="42"/>
      <c r="K20" s="49" t="str">
        <f t="shared" ca="1" si="1"/>
        <v/>
      </c>
      <c r="L20" s="39" t="str">
        <f t="shared" ca="1" si="2"/>
        <v/>
      </c>
      <c r="M20" s="40" t="str">
        <f ca="1">IF(ISERROR(VLOOKUP(K20,指定!$J$4:$L$44,3,FALSE)),"",(VLOOKUP(K20,指定!$J$4:$L$44,3,FALSE)))</f>
        <v/>
      </c>
      <c r="N20" s="104"/>
      <c r="O20" s="105" t="s">
        <v>20</v>
      </c>
      <c r="P20" s="106"/>
      <c r="Q20" s="42"/>
      <c r="R20" s="42"/>
      <c r="S20" s="42"/>
      <c r="T20" s="57" t="str">
        <f t="shared" ca="1" si="3"/>
        <v/>
      </c>
    </row>
    <row r="21" spans="1:20" ht="39.950000000000003" customHeight="1" thickBot="1" x14ac:dyDescent="0.2">
      <c r="A21" s="49">
        <f t="shared" ca="1" si="4"/>
        <v>44972</v>
      </c>
      <c r="B21" s="39" t="str">
        <f t="shared" ca="1" si="0"/>
        <v>水</v>
      </c>
      <c r="C21" s="40" t="str">
        <f ca="1">IF(ISERROR(VLOOKUP(A21,指定!$J$4:$L$44,3,FALSE)),"",(VLOOKUP(A21,指定!$J$4:$L$44,3,FALSE)))</f>
        <v/>
      </c>
      <c r="D21" s="41"/>
      <c r="E21" s="105" t="s">
        <v>20</v>
      </c>
      <c r="F21" s="106"/>
      <c r="G21" s="42"/>
      <c r="H21" s="42"/>
      <c r="I21" s="42"/>
      <c r="K21" s="49" t="str">
        <f t="shared" ca="1" si="1"/>
        <v/>
      </c>
      <c r="L21" s="39" t="str">
        <f t="shared" ca="1" si="2"/>
        <v/>
      </c>
      <c r="M21" s="40" t="str">
        <f ca="1">IF(ISERROR(VLOOKUP(K21,指定!$J$4:$L$44,3,FALSE)),"",(VLOOKUP(K21,指定!$J$4:$L$44,3,FALSE)))</f>
        <v/>
      </c>
      <c r="N21" s="101"/>
      <c r="O21" s="102" t="s">
        <v>20</v>
      </c>
      <c r="P21" s="103"/>
      <c r="Q21" s="35"/>
      <c r="R21" s="42"/>
      <c r="S21" s="42"/>
      <c r="T21" s="57" t="str">
        <f t="shared" ca="1" si="3"/>
        <v/>
      </c>
    </row>
    <row r="22" spans="1:20" ht="39.950000000000003" customHeight="1" thickTop="1" thickBot="1" x14ac:dyDescent="0.2">
      <c r="A22" s="71">
        <f t="shared" ca="1" si="4"/>
        <v>44973</v>
      </c>
      <c r="B22" s="72" t="str">
        <f t="shared" ca="1" si="0"/>
        <v>木</v>
      </c>
      <c r="C22" s="73" t="str">
        <f ca="1">IF(ISERROR(VLOOKUP(A22,指定!$J$4:$L$44,3,FALSE)),"",(VLOOKUP(A22,指定!$J$4:$L$44,3,FALSE)))</f>
        <v/>
      </c>
      <c r="D22" s="74"/>
      <c r="E22" s="75" t="s">
        <v>20</v>
      </c>
      <c r="F22" s="76"/>
      <c r="G22" s="77"/>
      <c r="H22" s="77"/>
      <c r="I22" s="77"/>
      <c r="J22" s="78"/>
      <c r="K22" s="121" t="s">
        <v>23</v>
      </c>
      <c r="L22" s="122"/>
      <c r="M22" s="123"/>
      <c r="N22" s="132" t="s">
        <v>21</v>
      </c>
      <c r="O22" s="132"/>
      <c r="P22" s="124"/>
      <c r="Q22" s="125"/>
      <c r="R22" s="97" t="s">
        <v>41</v>
      </c>
      <c r="S22" s="98"/>
    </row>
    <row r="23" spans="1:20" ht="28.5" customHeight="1" thickTop="1" thickBot="1" x14ac:dyDescent="0.2">
      <c r="A23" s="108" t="s">
        <v>34</v>
      </c>
      <c r="B23" s="109"/>
      <c r="C23" s="109"/>
      <c r="D23" s="109" t="s">
        <v>32</v>
      </c>
      <c r="E23" s="109"/>
      <c r="F23" s="109"/>
      <c r="G23" s="92" t="s">
        <v>30</v>
      </c>
      <c r="H23" s="109" t="s">
        <v>35</v>
      </c>
      <c r="I23" s="109"/>
      <c r="J23" s="109" t="s">
        <v>33</v>
      </c>
      <c r="K23" s="109"/>
      <c r="L23" s="109"/>
      <c r="M23" s="110"/>
      <c r="N23" s="79" t="s">
        <v>22</v>
      </c>
      <c r="O23" s="80"/>
      <c r="P23" s="80"/>
      <c r="Q23" s="80"/>
      <c r="R23" s="81"/>
      <c r="S23" s="82"/>
    </row>
    <row r="24" spans="1:20" ht="27.75" customHeight="1" x14ac:dyDescent="0.15">
      <c r="A24" s="89"/>
      <c r="B24" s="90"/>
      <c r="C24" s="95" t="s">
        <v>42</v>
      </c>
      <c r="D24" s="111"/>
      <c r="E24" s="111"/>
      <c r="F24" s="111"/>
      <c r="G24" s="99"/>
      <c r="H24" s="111"/>
      <c r="I24" s="111"/>
      <c r="J24" s="111"/>
      <c r="K24" s="111"/>
      <c r="L24" s="111"/>
      <c r="M24" s="112"/>
      <c r="N24" s="68" t="s">
        <v>31</v>
      </c>
      <c r="O24" s="68"/>
      <c r="P24" s="68"/>
      <c r="Q24" s="68"/>
      <c r="R24" s="68"/>
      <c r="S24" s="43"/>
    </row>
    <row r="25" spans="1:20" s="45" customFormat="1" ht="20.100000000000001" customHeight="1" x14ac:dyDescent="0.15">
      <c r="A25" s="85"/>
      <c r="B25" s="86"/>
      <c r="C25" s="87"/>
      <c r="D25" s="126"/>
      <c r="E25" s="126"/>
      <c r="F25" s="126"/>
      <c r="G25" s="126"/>
      <c r="H25" s="126"/>
      <c r="I25" s="126"/>
      <c r="J25" s="128"/>
      <c r="K25" s="128"/>
      <c r="L25" s="128"/>
      <c r="M25" s="129"/>
      <c r="N25" s="44"/>
      <c r="O25" s="44"/>
      <c r="P25" s="44"/>
      <c r="Q25" s="34"/>
      <c r="R25" s="34"/>
      <c r="S25" s="43"/>
    </row>
    <row r="26" spans="1:20" s="45" customFormat="1" ht="20.100000000000001" customHeight="1" x14ac:dyDescent="0.2">
      <c r="A26" s="85"/>
      <c r="B26" s="86"/>
      <c r="C26" s="96" t="s">
        <v>46</v>
      </c>
      <c r="D26" s="126"/>
      <c r="E26" s="126"/>
      <c r="F26" s="126"/>
      <c r="G26" s="126"/>
      <c r="H26" s="126"/>
      <c r="I26" s="126"/>
      <c r="J26" s="128"/>
      <c r="K26" s="128"/>
      <c r="L26" s="128"/>
      <c r="M26" s="129"/>
      <c r="N26" s="113" t="str">
        <f>指定!C3</f>
        <v>学務係</v>
      </c>
      <c r="O26" s="113"/>
      <c r="P26" s="145" t="str">
        <f>指定!C4</f>
        <v>　　　　　　</v>
      </c>
      <c r="Q26" s="145"/>
      <c r="R26" s="145"/>
      <c r="S26" s="55" t="s">
        <v>1</v>
      </c>
      <c r="T26" s="44"/>
    </row>
    <row r="27" spans="1:20" s="45" customFormat="1" ht="9.9499999999999993" customHeight="1" thickBot="1" x14ac:dyDescent="0.2">
      <c r="A27" s="88"/>
      <c r="B27" s="83"/>
      <c r="C27" s="84"/>
      <c r="D27" s="127"/>
      <c r="E27" s="127"/>
      <c r="F27" s="127"/>
      <c r="G27" s="127"/>
      <c r="H27" s="127"/>
      <c r="I27" s="127"/>
      <c r="J27" s="130"/>
      <c r="K27" s="130"/>
      <c r="L27" s="130"/>
      <c r="M27" s="131"/>
      <c r="N27" s="69"/>
      <c r="O27" s="69"/>
      <c r="P27" s="47"/>
      <c r="Q27" s="46"/>
      <c r="R27" s="46"/>
      <c r="S27" s="48"/>
    </row>
    <row r="31" spans="1:20" x14ac:dyDescent="0.15">
      <c r="C31" s="44"/>
    </row>
  </sheetData>
  <mergeCells count="29">
    <mergeCell ref="K22:M22"/>
    <mergeCell ref="N22:O22"/>
    <mergeCell ref="P22:Q22"/>
    <mergeCell ref="P26:R26"/>
    <mergeCell ref="A23:C23"/>
    <mergeCell ref="D23:F23"/>
    <mergeCell ref="H23:I23"/>
    <mergeCell ref="J23:M23"/>
    <mergeCell ref="D24:F24"/>
    <mergeCell ref="H24:I24"/>
    <mergeCell ref="J24:M24"/>
    <mergeCell ref="D25:F27"/>
    <mergeCell ref="G25:G27"/>
    <mergeCell ref="H25:I27"/>
    <mergeCell ref="J25:M27"/>
    <mergeCell ref="N26:O26"/>
    <mergeCell ref="A2:S2"/>
    <mergeCell ref="A3:C3"/>
    <mergeCell ref="O3:S3"/>
    <mergeCell ref="A5:A6"/>
    <mergeCell ref="B5:B6"/>
    <mergeCell ref="C5:C6"/>
    <mergeCell ref="D5:G5"/>
    <mergeCell ref="K5:K6"/>
    <mergeCell ref="L5:L6"/>
    <mergeCell ref="M5:M6"/>
    <mergeCell ref="N5:Q5"/>
    <mergeCell ref="D6:F6"/>
    <mergeCell ref="N6:P6"/>
  </mergeCells>
  <phoneticPr fontId="2"/>
  <conditionalFormatting sqref="B2 L2:L4 L7:L21 B7:B22 B28:B1048576 B4:B5">
    <cfRule type="expression" dxfId="25" priority="11">
      <formula>MATCH(A2,祝日,0)&gt;0</formula>
    </cfRule>
    <cfRule type="cellIs" dxfId="24" priority="12" operator="equal">
      <formula>"日"</formula>
    </cfRule>
    <cfRule type="cellIs" dxfId="23" priority="13" operator="equal">
      <formula>"土"</formula>
    </cfRule>
  </conditionalFormatting>
  <conditionalFormatting sqref="L5">
    <cfRule type="expression" dxfId="22" priority="8">
      <formula>MATCH(K5,祝日,0)&gt;0</formula>
    </cfRule>
    <cfRule type="cellIs" dxfId="21" priority="9" operator="equal">
      <formula>"日"</formula>
    </cfRule>
    <cfRule type="cellIs" dxfId="20" priority="10" operator="equal">
      <formula>"土"</formula>
    </cfRule>
  </conditionalFormatting>
  <conditionalFormatting sqref="L28:L1048576">
    <cfRule type="expression" dxfId="19" priority="14">
      <formula>MATCH(#REF!,祝日,0)&gt;0</formula>
    </cfRule>
    <cfRule type="cellIs" dxfId="18" priority="15" operator="equal">
      <formula>"日"</formula>
    </cfRule>
    <cfRule type="cellIs" dxfId="17" priority="16" operator="equal">
      <formula>"土"</formula>
    </cfRule>
  </conditionalFormatting>
  <conditionalFormatting sqref="K19:S21">
    <cfRule type="expression" dxfId="16" priority="7">
      <formula>$K19=""</formula>
    </cfRule>
  </conditionalFormatting>
  <conditionalFormatting sqref="B3">
    <cfRule type="expression" dxfId="15" priority="1">
      <formula>MATCH(A3,祝日,0)&gt;0</formula>
    </cfRule>
    <cfRule type="cellIs" dxfId="14" priority="2" operator="equal">
      <formula>"日"</formula>
    </cfRule>
    <cfRule type="cellIs" dxfId="13" priority="3" operator="equal">
      <formula>"土"</formula>
    </cfRule>
  </conditionalFormatting>
  <printOptions horizontalCentered="1" verticalCentered="1"/>
  <pageMargins left="0.19685039370078741" right="0.19685039370078741" top="0" bottom="0" header="0.19685039370078741" footer="0.19685039370078741"/>
  <pageSetup paperSize="9" scale="73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zoomScale="80" zoomScaleNormal="80" zoomScaleSheetLayoutView="80" workbookViewId="0">
      <selection activeCell="D25" sqref="D25:F27"/>
    </sheetView>
  </sheetViews>
  <sheetFormatPr defaultRowHeight="13.5" x14ac:dyDescent="0.15"/>
  <cols>
    <col min="1" max="1" width="3.625" style="45" customWidth="1"/>
    <col min="2" max="2" width="3.25" style="33" customWidth="1"/>
    <col min="3" max="3" width="35.625" style="33" customWidth="1"/>
    <col min="4" max="4" width="9" style="33"/>
    <col min="5" max="5" width="2.625" style="33" customWidth="1"/>
    <col min="6" max="6" width="9" style="33"/>
    <col min="7" max="7" width="5.625" style="33" customWidth="1"/>
    <col min="8" max="8" width="9" style="33"/>
    <col min="9" max="9" width="15.625" style="33" customWidth="1"/>
    <col min="10" max="10" width="5.625" style="34" customWidth="1"/>
    <col min="11" max="11" width="3.625" style="45" customWidth="1"/>
    <col min="12" max="12" width="3.25" style="33" customWidth="1"/>
    <col min="13" max="13" width="35.625" style="33" customWidth="1"/>
    <col min="14" max="14" width="9" style="33"/>
    <col min="15" max="15" width="2.625" style="33" customWidth="1"/>
    <col min="16" max="16" width="9" style="33"/>
    <col min="17" max="17" width="5.625" style="33" customWidth="1"/>
    <col min="18" max="18" width="9" style="33"/>
    <col min="19" max="19" width="15.625" style="33" customWidth="1"/>
    <col min="20" max="20" width="14.375" style="33" bestFit="1" customWidth="1"/>
    <col min="21" max="16384" width="9" style="33"/>
  </cols>
  <sheetData>
    <row r="1" spans="1:20" s="60" customFormat="1" ht="21.75" customHeight="1" x14ac:dyDescent="0.15">
      <c r="A1" s="58">
        <f ca="1">RIGHT(CELL("filename",A1),LEN(CELL("filename",A1))-FIND("]",CELL("filename",A1)))*1</f>
        <v>3</v>
      </c>
      <c r="B1" s="59" t="s">
        <v>25</v>
      </c>
      <c r="D1" s="61">
        <f ca="1">IF(A1&gt;3,DATE(指定!$A$4,$A$1,1),DATE(指定!$A$4+1,$A$1,1))</f>
        <v>44986</v>
      </c>
      <c r="E1" s="60" t="s">
        <v>20</v>
      </c>
      <c r="F1" s="61">
        <f ca="1">IF(A1&gt;3,DATE(指定!$A$4,$A$1+1,1)-1,DATE(指定!$A$4+1,$A$1+1,1)-1)</f>
        <v>45016</v>
      </c>
    </row>
    <row r="2" spans="1:20" ht="28.5" customHeight="1" x14ac:dyDescent="0.2">
      <c r="A2" s="133" t="s">
        <v>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20" ht="14.25" x14ac:dyDescent="0.15">
      <c r="A3" s="134" t="str">
        <f ca="1">"　　　（　"&amp;指定!$A$7&amp;"　"&amp;YEAR($D$1)-2018&amp;"年　　"&amp;$A$1&amp;"月分　）"</f>
        <v>　　　（　令和　5年　　3月分　）</v>
      </c>
      <c r="B3" s="134"/>
      <c r="C3" s="134"/>
      <c r="N3" s="34"/>
      <c r="O3" s="143" t="str">
        <f>指定!B4&amp;" 　《 ＴＡ  ・  ＲＡ 》"</f>
        <v>生物資源産業学部 　《 ＴＡ  ・  ＲＡ 》</v>
      </c>
      <c r="P3" s="143"/>
      <c r="Q3" s="143"/>
      <c r="R3" s="143"/>
      <c r="S3" s="143"/>
    </row>
    <row r="4" spans="1:20" ht="6.75" customHeight="1" x14ac:dyDescent="0.15"/>
    <row r="5" spans="1:20" ht="15.75" customHeight="1" x14ac:dyDescent="0.15">
      <c r="A5" s="136" t="s">
        <v>15</v>
      </c>
      <c r="B5" s="138" t="s">
        <v>0</v>
      </c>
      <c r="C5" s="140" t="s">
        <v>37</v>
      </c>
      <c r="D5" s="115" t="s">
        <v>16</v>
      </c>
      <c r="E5" s="116"/>
      <c r="F5" s="116"/>
      <c r="G5" s="117"/>
      <c r="H5" s="36" t="s">
        <v>24</v>
      </c>
      <c r="I5" s="36" t="s">
        <v>36</v>
      </c>
      <c r="J5" s="51"/>
      <c r="K5" s="136" t="s">
        <v>15</v>
      </c>
      <c r="L5" s="138" t="s">
        <v>0</v>
      </c>
      <c r="M5" s="140" t="s">
        <v>37</v>
      </c>
      <c r="N5" s="115" t="s">
        <v>17</v>
      </c>
      <c r="O5" s="116"/>
      <c r="P5" s="116"/>
      <c r="Q5" s="117"/>
      <c r="R5" s="36" t="s">
        <v>24</v>
      </c>
      <c r="S5" s="36" t="s">
        <v>36</v>
      </c>
    </row>
    <row r="6" spans="1:20" ht="15" customHeight="1" x14ac:dyDescent="0.15">
      <c r="A6" s="137"/>
      <c r="B6" s="139"/>
      <c r="C6" s="141"/>
      <c r="D6" s="118" t="s">
        <v>18</v>
      </c>
      <c r="E6" s="119"/>
      <c r="F6" s="120"/>
      <c r="G6" s="100" t="s">
        <v>19</v>
      </c>
      <c r="H6" s="37" t="s">
        <v>1</v>
      </c>
      <c r="I6" s="38" t="s">
        <v>38</v>
      </c>
      <c r="J6" s="50"/>
      <c r="K6" s="137"/>
      <c r="L6" s="139"/>
      <c r="M6" s="141"/>
      <c r="N6" s="118" t="s">
        <v>18</v>
      </c>
      <c r="O6" s="119"/>
      <c r="P6" s="120"/>
      <c r="Q6" s="100" t="s">
        <v>19</v>
      </c>
      <c r="R6" s="37" t="s">
        <v>1</v>
      </c>
      <c r="S6" s="38" t="s">
        <v>38</v>
      </c>
    </row>
    <row r="7" spans="1:20" ht="39.950000000000003" customHeight="1" x14ac:dyDescent="0.15">
      <c r="A7" s="49">
        <f ca="1">D1</f>
        <v>44986</v>
      </c>
      <c r="B7" s="39" t="str">
        <f ca="1">TEXT(A7,"aaa")</f>
        <v>水</v>
      </c>
      <c r="C7" s="40" t="str">
        <f ca="1">IF(ISERROR(VLOOKUP(A7,指定!$J$4:$L$44,3,FALSE)),"",(VLOOKUP(A7,指定!$J$4:$L$44,3,FALSE)))</f>
        <v/>
      </c>
      <c r="D7" s="41"/>
      <c r="E7" s="105" t="s">
        <v>20</v>
      </c>
      <c r="F7" s="106"/>
      <c r="G7" s="42"/>
      <c r="H7" s="42"/>
      <c r="I7" s="42"/>
      <c r="K7" s="49">
        <f ca="1">A7+16</f>
        <v>45002</v>
      </c>
      <c r="L7" s="39" t="str">
        <f ca="1">TEXT(K7,"aaa")</f>
        <v>金</v>
      </c>
      <c r="M7" s="40" t="str">
        <f ca="1">IF(ISERROR(VLOOKUP(K7,指定!$J$4:$L$44,3,FALSE)),"",(VLOOKUP(K7,指定!$J$4:$L$44,3,FALSE)))</f>
        <v/>
      </c>
      <c r="N7" s="104"/>
      <c r="O7" s="105" t="s">
        <v>20</v>
      </c>
      <c r="P7" s="106"/>
      <c r="Q7" s="42"/>
      <c r="R7" s="42"/>
      <c r="S7" s="42"/>
      <c r="T7" s="57">
        <f ca="1">K7</f>
        <v>45002</v>
      </c>
    </row>
    <row r="8" spans="1:20" ht="39.950000000000003" customHeight="1" x14ac:dyDescent="0.15">
      <c r="A8" s="49">
        <f ca="1">A7+1</f>
        <v>44987</v>
      </c>
      <c r="B8" s="39" t="str">
        <f t="shared" ref="B8:B22" ca="1" si="0">TEXT(A8,"aaa")</f>
        <v>木</v>
      </c>
      <c r="C8" s="40" t="str">
        <f ca="1">IF(ISERROR(VLOOKUP(A8,指定!$J$4:$L$44,3,FALSE)),"",(VLOOKUP(A8,指定!$J$4:$L$44,3,FALSE)))</f>
        <v/>
      </c>
      <c r="D8" s="41"/>
      <c r="E8" s="105" t="s">
        <v>20</v>
      </c>
      <c r="F8" s="106"/>
      <c r="G8" s="42"/>
      <c r="H8" s="42"/>
      <c r="I8" s="42"/>
      <c r="K8" s="49">
        <f t="shared" ref="K8:K21" ca="1" si="1">IF(K7&lt;$F$1,K7+1,"")</f>
        <v>45003</v>
      </c>
      <c r="L8" s="39" t="str">
        <f t="shared" ref="L8:L21" ca="1" si="2">TEXT(K8,"aaa")</f>
        <v>土</v>
      </c>
      <c r="M8" s="40" t="str">
        <f ca="1">IF(ISERROR(VLOOKUP(K8,指定!$J$4:$L$44,3,FALSE)),"",(VLOOKUP(K8,指定!$J$4:$L$44,3,FALSE)))</f>
        <v/>
      </c>
      <c r="N8" s="104"/>
      <c r="O8" s="105" t="s">
        <v>20</v>
      </c>
      <c r="P8" s="106"/>
      <c r="Q8" s="42"/>
      <c r="R8" s="42"/>
      <c r="S8" s="42"/>
      <c r="T8" s="57">
        <f t="shared" ref="T8:T21" ca="1" si="3">K8</f>
        <v>45003</v>
      </c>
    </row>
    <row r="9" spans="1:20" ht="39.950000000000003" customHeight="1" x14ac:dyDescent="0.15">
      <c r="A9" s="49">
        <f t="shared" ref="A9:A22" ca="1" si="4">A8+1</f>
        <v>44988</v>
      </c>
      <c r="B9" s="39" t="str">
        <f t="shared" ca="1" si="0"/>
        <v>金</v>
      </c>
      <c r="C9" s="40" t="str">
        <f ca="1">IF(ISERROR(VLOOKUP(A9,指定!$J$4:$L$44,3,FALSE)),"",(VLOOKUP(A9,指定!$J$4:$L$44,3,FALSE)))</f>
        <v/>
      </c>
      <c r="D9" s="41"/>
      <c r="E9" s="105" t="s">
        <v>20</v>
      </c>
      <c r="F9" s="106"/>
      <c r="G9" s="42"/>
      <c r="H9" s="42"/>
      <c r="I9" s="42"/>
      <c r="K9" s="49">
        <f t="shared" ca="1" si="1"/>
        <v>45004</v>
      </c>
      <c r="L9" s="39" t="str">
        <f t="shared" ca="1" si="2"/>
        <v>日</v>
      </c>
      <c r="M9" s="40" t="str">
        <f ca="1">IF(ISERROR(VLOOKUP(K9,指定!$J$4:$L$44,3,FALSE)),"",(VLOOKUP(K9,指定!$J$4:$L$44,3,FALSE)))</f>
        <v/>
      </c>
      <c r="N9" s="104"/>
      <c r="O9" s="105" t="s">
        <v>20</v>
      </c>
      <c r="P9" s="106"/>
      <c r="Q9" s="42"/>
      <c r="R9" s="42"/>
      <c r="S9" s="42"/>
      <c r="T9" s="57">
        <f t="shared" ca="1" si="3"/>
        <v>45004</v>
      </c>
    </row>
    <row r="10" spans="1:20" ht="39.950000000000003" customHeight="1" x14ac:dyDescent="0.15">
      <c r="A10" s="49">
        <f t="shared" ca="1" si="4"/>
        <v>44989</v>
      </c>
      <c r="B10" s="39" t="str">
        <f t="shared" ca="1" si="0"/>
        <v>土</v>
      </c>
      <c r="C10" s="40" t="str">
        <f ca="1">IF(ISERROR(VLOOKUP(A10,指定!$J$4:$L$44,3,FALSE)),"",(VLOOKUP(A10,指定!$J$4:$L$44,3,FALSE)))</f>
        <v/>
      </c>
      <c r="D10" s="41"/>
      <c r="E10" s="105" t="s">
        <v>20</v>
      </c>
      <c r="F10" s="106"/>
      <c r="G10" s="42"/>
      <c r="H10" s="42"/>
      <c r="I10" s="42"/>
      <c r="K10" s="49">
        <f t="shared" ca="1" si="1"/>
        <v>45005</v>
      </c>
      <c r="L10" s="39" t="str">
        <f t="shared" ca="1" si="2"/>
        <v>月</v>
      </c>
      <c r="M10" s="40" t="str">
        <f ca="1">IF(ISERROR(VLOOKUP(K10,指定!$J$4:$L$44,3,FALSE)),"",(VLOOKUP(K10,指定!$J$4:$L$44,3,FALSE)))</f>
        <v/>
      </c>
      <c r="N10" s="104"/>
      <c r="O10" s="105" t="s">
        <v>20</v>
      </c>
      <c r="P10" s="106"/>
      <c r="Q10" s="42"/>
      <c r="R10" s="42"/>
      <c r="S10" s="42"/>
      <c r="T10" s="57">
        <f t="shared" ca="1" si="3"/>
        <v>45005</v>
      </c>
    </row>
    <row r="11" spans="1:20" ht="39.950000000000003" customHeight="1" x14ac:dyDescent="0.15">
      <c r="A11" s="49">
        <f t="shared" ca="1" si="4"/>
        <v>44990</v>
      </c>
      <c r="B11" s="39" t="str">
        <f t="shared" ca="1" si="0"/>
        <v>日</v>
      </c>
      <c r="C11" s="40" t="str">
        <f ca="1">IF(ISERROR(VLOOKUP(A11,指定!$J$4:$L$44,3,FALSE)),"",(VLOOKUP(A11,指定!$J$4:$L$44,3,FALSE)))</f>
        <v/>
      </c>
      <c r="D11" s="41"/>
      <c r="E11" s="105" t="s">
        <v>20</v>
      </c>
      <c r="F11" s="106"/>
      <c r="G11" s="42"/>
      <c r="H11" s="42"/>
      <c r="I11" s="42"/>
      <c r="K11" s="49">
        <f t="shared" ca="1" si="1"/>
        <v>45006</v>
      </c>
      <c r="L11" s="39" t="str">
        <f t="shared" ca="1" si="2"/>
        <v>火</v>
      </c>
      <c r="M11" s="40" t="str">
        <f ca="1">IF(ISERROR(VLOOKUP(K11,指定!$J$4:$L$44,3,FALSE)),"",(VLOOKUP(K11,指定!$J$4:$L$44,3,FALSE)))</f>
        <v/>
      </c>
      <c r="N11" s="104"/>
      <c r="O11" s="105" t="s">
        <v>20</v>
      </c>
      <c r="P11" s="106"/>
      <c r="Q11" s="42"/>
      <c r="R11" s="42"/>
      <c r="S11" s="42"/>
      <c r="T11" s="57">
        <f t="shared" ca="1" si="3"/>
        <v>45006</v>
      </c>
    </row>
    <row r="12" spans="1:20" ht="39.950000000000003" customHeight="1" x14ac:dyDescent="0.15">
      <c r="A12" s="49">
        <f t="shared" ca="1" si="4"/>
        <v>44991</v>
      </c>
      <c r="B12" s="39" t="str">
        <f t="shared" ca="1" si="0"/>
        <v>月</v>
      </c>
      <c r="C12" s="40" t="str">
        <f ca="1">IF(ISERROR(VLOOKUP(A12,指定!$J$4:$L$44,3,FALSE)),"",(VLOOKUP(A12,指定!$J$4:$L$44,3,FALSE)))</f>
        <v/>
      </c>
      <c r="D12" s="41"/>
      <c r="E12" s="105" t="s">
        <v>20</v>
      </c>
      <c r="F12" s="106"/>
      <c r="G12" s="42"/>
      <c r="H12" s="42"/>
      <c r="I12" s="42"/>
      <c r="K12" s="49">
        <f t="shared" ca="1" si="1"/>
        <v>45007</v>
      </c>
      <c r="L12" s="39" t="str">
        <f t="shared" ca="1" si="2"/>
        <v>水</v>
      </c>
      <c r="M12" s="40" t="str">
        <f ca="1">IF(ISERROR(VLOOKUP(K12,指定!$J$4:$L$44,3,FALSE)),"",(VLOOKUP(K12,指定!$J$4:$L$44,3,FALSE)))</f>
        <v/>
      </c>
      <c r="N12" s="104"/>
      <c r="O12" s="105" t="s">
        <v>20</v>
      </c>
      <c r="P12" s="106"/>
      <c r="Q12" s="42"/>
      <c r="R12" s="42"/>
      <c r="S12" s="42"/>
      <c r="T12" s="57">
        <f t="shared" ca="1" si="3"/>
        <v>45007</v>
      </c>
    </row>
    <row r="13" spans="1:20" ht="39.950000000000003" customHeight="1" x14ac:dyDescent="0.15">
      <c r="A13" s="49">
        <f t="shared" ca="1" si="4"/>
        <v>44992</v>
      </c>
      <c r="B13" s="39" t="str">
        <f t="shared" ca="1" si="0"/>
        <v>火</v>
      </c>
      <c r="C13" s="40" t="str">
        <f ca="1">IF(ISERROR(VLOOKUP(A13,指定!$J$4:$L$44,3,FALSE)),"",(VLOOKUP(A13,指定!$J$4:$L$44,3,FALSE)))</f>
        <v/>
      </c>
      <c r="D13" s="41"/>
      <c r="E13" s="105" t="s">
        <v>20</v>
      </c>
      <c r="F13" s="106"/>
      <c r="G13" s="42"/>
      <c r="H13" s="42"/>
      <c r="I13" s="42"/>
      <c r="K13" s="49">
        <f t="shared" ca="1" si="1"/>
        <v>45008</v>
      </c>
      <c r="L13" s="39" t="str">
        <f t="shared" ca="1" si="2"/>
        <v>木</v>
      </c>
      <c r="M13" s="40" t="str">
        <f ca="1">IF(ISERROR(VLOOKUP(K13,指定!$J$4:$L$44,3,FALSE)),"",(VLOOKUP(K13,指定!$J$4:$L$44,3,FALSE)))</f>
        <v/>
      </c>
      <c r="N13" s="104"/>
      <c r="O13" s="105" t="s">
        <v>20</v>
      </c>
      <c r="P13" s="106"/>
      <c r="Q13" s="42"/>
      <c r="R13" s="42"/>
      <c r="S13" s="42"/>
      <c r="T13" s="57">
        <f t="shared" ca="1" si="3"/>
        <v>45008</v>
      </c>
    </row>
    <row r="14" spans="1:20" ht="39.950000000000003" customHeight="1" x14ac:dyDescent="0.15">
      <c r="A14" s="49">
        <f t="shared" ca="1" si="4"/>
        <v>44993</v>
      </c>
      <c r="B14" s="39" t="str">
        <f t="shared" ca="1" si="0"/>
        <v>水</v>
      </c>
      <c r="C14" s="40" t="str">
        <f ca="1">IF(ISERROR(VLOOKUP(A14,指定!$J$4:$L$44,3,FALSE)),"",(VLOOKUP(A14,指定!$J$4:$L$44,3,FALSE)))</f>
        <v/>
      </c>
      <c r="D14" s="41"/>
      <c r="E14" s="105" t="s">
        <v>20</v>
      </c>
      <c r="F14" s="106"/>
      <c r="G14" s="42"/>
      <c r="H14" s="42"/>
      <c r="I14" s="42"/>
      <c r="K14" s="49">
        <f t="shared" ca="1" si="1"/>
        <v>45009</v>
      </c>
      <c r="L14" s="39" t="str">
        <f t="shared" ca="1" si="2"/>
        <v>金</v>
      </c>
      <c r="M14" s="40" t="str">
        <f ca="1">IF(ISERROR(VLOOKUP(K14,指定!$J$4:$L$44,3,FALSE)),"",(VLOOKUP(K14,指定!$J$4:$L$44,3,FALSE)))</f>
        <v/>
      </c>
      <c r="N14" s="104"/>
      <c r="O14" s="105" t="s">
        <v>20</v>
      </c>
      <c r="P14" s="106"/>
      <c r="Q14" s="42"/>
      <c r="R14" s="42"/>
      <c r="S14" s="42"/>
      <c r="T14" s="57">
        <f t="shared" ca="1" si="3"/>
        <v>45009</v>
      </c>
    </row>
    <row r="15" spans="1:20" ht="39.950000000000003" customHeight="1" x14ac:dyDescent="0.15">
      <c r="A15" s="49">
        <f t="shared" ca="1" si="4"/>
        <v>44994</v>
      </c>
      <c r="B15" s="39" t="str">
        <f t="shared" ca="1" si="0"/>
        <v>木</v>
      </c>
      <c r="C15" s="40" t="str">
        <f ca="1">IF(ISERROR(VLOOKUP(A15,指定!$J$4:$L$44,3,FALSE)),"",(VLOOKUP(A15,指定!$J$4:$L$44,3,FALSE)))</f>
        <v/>
      </c>
      <c r="D15" s="41"/>
      <c r="E15" s="105" t="s">
        <v>20</v>
      </c>
      <c r="F15" s="106"/>
      <c r="G15" s="42"/>
      <c r="H15" s="42"/>
      <c r="I15" s="42"/>
      <c r="K15" s="49">
        <f t="shared" ca="1" si="1"/>
        <v>45010</v>
      </c>
      <c r="L15" s="39" t="str">
        <f t="shared" ca="1" si="2"/>
        <v>土</v>
      </c>
      <c r="M15" s="40" t="str">
        <f ca="1">IF(ISERROR(VLOOKUP(K15,指定!$J$4:$L$44,3,FALSE)),"",(VLOOKUP(K15,指定!$J$4:$L$44,3,FALSE)))</f>
        <v/>
      </c>
      <c r="N15" s="104"/>
      <c r="O15" s="105" t="s">
        <v>20</v>
      </c>
      <c r="P15" s="106"/>
      <c r="Q15" s="42"/>
      <c r="R15" s="42"/>
      <c r="S15" s="42"/>
      <c r="T15" s="57">
        <f t="shared" ca="1" si="3"/>
        <v>45010</v>
      </c>
    </row>
    <row r="16" spans="1:20" ht="39.950000000000003" customHeight="1" x14ac:dyDescent="0.15">
      <c r="A16" s="49">
        <f t="shared" ca="1" si="4"/>
        <v>44995</v>
      </c>
      <c r="B16" s="39" t="str">
        <f t="shared" ca="1" si="0"/>
        <v>金</v>
      </c>
      <c r="C16" s="40" t="str">
        <f ca="1">IF(ISERROR(VLOOKUP(A16,指定!$J$4:$L$44,3,FALSE)),"",(VLOOKUP(A16,指定!$J$4:$L$44,3,FALSE)))</f>
        <v/>
      </c>
      <c r="D16" s="41"/>
      <c r="E16" s="105" t="s">
        <v>20</v>
      </c>
      <c r="F16" s="106"/>
      <c r="G16" s="42"/>
      <c r="H16" s="42"/>
      <c r="I16" s="42"/>
      <c r="K16" s="49">
        <f t="shared" ca="1" si="1"/>
        <v>45011</v>
      </c>
      <c r="L16" s="39" t="str">
        <f t="shared" ca="1" si="2"/>
        <v>日</v>
      </c>
      <c r="M16" s="40" t="str">
        <f ca="1">IF(ISERROR(VLOOKUP(K16,指定!$J$4:$L$44,3,FALSE)),"",(VLOOKUP(K16,指定!$J$4:$L$44,3,FALSE)))</f>
        <v/>
      </c>
      <c r="N16" s="104"/>
      <c r="O16" s="105" t="s">
        <v>20</v>
      </c>
      <c r="P16" s="106"/>
      <c r="Q16" s="42"/>
      <c r="R16" s="42"/>
      <c r="S16" s="42"/>
      <c r="T16" s="57">
        <f t="shared" ca="1" si="3"/>
        <v>45011</v>
      </c>
    </row>
    <row r="17" spans="1:20" ht="39.950000000000003" customHeight="1" x14ac:dyDescent="0.15">
      <c r="A17" s="49">
        <f t="shared" ca="1" si="4"/>
        <v>44996</v>
      </c>
      <c r="B17" s="39" t="str">
        <f t="shared" ca="1" si="0"/>
        <v>土</v>
      </c>
      <c r="C17" s="40" t="str">
        <f ca="1">IF(ISERROR(VLOOKUP(A17,指定!$J$4:$L$44,3,FALSE)),"",(VLOOKUP(A17,指定!$J$4:$L$44,3,FALSE)))</f>
        <v/>
      </c>
      <c r="D17" s="41"/>
      <c r="E17" s="105" t="s">
        <v>20</v>
      </c>
      <c r="F17" s="106"/>
      <c r="G17" s="42"/>
      <c r="H17" s="42"/>
      <c r="I17" s="42"/>
      <c r="K17" s="49">
        <f t="shared" ca="1" si="1"/>
        <v>45012</v>
      </c>
      <c r="L17" s="39" t="str">
        <f t="shared" ca="1" si="2"/>
        <v>月</v>
      </c>
      <c r="M17" s="40" t="str">
        <f ca="1">IF(ISERROR(VLOOKUP(K17,指定!$J$4:$L$44,3,FALSE)),"",(VLOOKUP(K17,指定!$J$4:$L$44,3,FALSE)))</f>
        <v/>
      </c>
      <c r="N17" s="104"/>
      <c r="O17" s="105" t="s">
        <v>20</v>
      </c>
      <c r="P17" s="106"/>
      <c r="Q17" s="42"/>
      <c r="R17" s="42"/>
      <c r="S17" s="42"/>
      <c r="T17" s="57">
        <f t="shared" ca="1" si="3"/>
        <v>45012</v>
      </c>
    </row>
    <row r="18" spans="1:20" ht="39.950000000000003" customHeight="1" x14ac:dyDescent="0.15">
      <c r="A18" s="49">
        <f t="shared" ca="1" si="4"/>
        <v>44997</v>
      </c>
      <c r="B18" s="39" t="str">
        <f t="shared" ca="1" si="0"/>
        <v>日</v>
      </c>
      <c r="C18" s="40" t="str">
        <f ca="1">IF(ISERROR(VLOOKUP(A18,指定!$J$4:$L$44,3,FALSE)),"",(VLOOKUP(A18,指定!$J$4:$L$44,3,FALSE)))</f>
        <v/>
      </c>
      <c r="D18" s="41"/>
      <c r="E18" s="105" t="s">
        <v>20</v>
      </c>
      <c r="F18" s="106"/>
      <c r="G18" s="42"/>
      <c r="H18" s="42"/>
      <c r="I18" s="42"/>
      <c r="K18" s="49">
        <f t="shared" ca="1" si="1"/>
        <v>45013</v>
      </c>
      <c r="L18" s="39" t="str">
        <f t="shared" ca="1" si="2"/>
        <v>火</v>
      </c>
      <c r="M18" s="40" t="str">
        <f ca="1">IF(ISERROR(VLOOKUP(K18,指定!$J$4:$L$44,3,FALSE)),"",(VLOOKUP(K18,指定!$J$4:$L$44,3,FALSE)))</f>
        <v/>
      </c>
      <c r="N18" s="104"/>
      <c r="O18" s="105" t="s">
        <v>20</v>
      </c>
      <c r="P18" s="106"/>
      <c r="Q18" s="42"/>
      <c r="R18" s="42"/>
      <c r="S18" s="42"/>
      <c r="T18" s="57">
        <f t="shared" ca="1" si="3"/>
        <v>45013</v>
      </c>
    </row>
    <row r="19" spans="1:20" ht="39.950000000000003" customHeight="1" x14ac:dyDescent="0.15">
      <c r="A19" s="49">
        <f t="shared" ca="1" si="4"/>
        <v>44998</v>
      </c>
      <c r="B19" s="39" t="str">
        <f t="shared" ca="1" si="0"/>
        <v>月</v>
      </c>
      <c r="C19" s="40" t="str">
        <f ca="1">IF(ISERROR(VLOOKUP(A19,指定!$J$4:$L$44,3,FALSE)),"",(VLOOKUP(A19,指定!$J$4:$L$44,3,FALSE)))</f>
        <v/>
      </c>
      <c r="D19" s="41"/>
      <c r="E19" s="105" t="s">
        <v>20</v>
      </c>
      <c r="F19" s="106"/>
      <c r="G19" s="42"/>
      <c r="H19" s="42"/>
      <c r="I19" s="42"/>
      <c r="K19" s="49">
        <f t="shared" ca="1" si="1"/>
        <v>45014</v>
      </c>
      <c r="L19" s="39" t="str">
        <f t="shared" ca="1" si="2"/>
        <v>水</v>
      </c>
      <c r="M19" s="40" t="str">
        <f ca="1">IF(ISERROR(VLOOKUP(K19,指定!$J$4:$L$44,3,FALSE)),"",(VLOOKUP(K19,指定!$J$4:$L$44,3,FALSE)))</f>
        <v/>
      </c>
      <c r="N19" s="104"/>
      <c r="O19" s="105" t="s">
        <v>20</v>
      </c>
      <c r="P19" s="106"/>
      <c r="Q19" s="42"/>
      <c r="R19" s="42"/>
      <c r="S19" s="42"/>
      <c r="T19" s="57">
        <f t="shared" ca="1" si="3"/>
        <v>45014</v>
      </c>
    </row>
    <row r="20" spans="1:20" ht="39.950000000000003" customHeight="1" x14ac:dyDescent="0.15">
      <c r="A20" s="49">
        <f t="shared" ca="1" si="4"/>
        <v>44999</v>
      </c>
      <c r="B20" s="39" t="str">
        <f t="shared" ca="1" si="0"/>
        <v>火</v>
      </c>
      <c r="C20" s="40" t="str">
        <f ca="1">IF(ISERROR(VLOOKUP(A20,指定!$J$4:$L$44,3,FALSE)),"",(VLOOKUP(A20,指定!$J$4:$L$44,3,FALSE)))</f>
        <v/>
      </c>
      <c r="D20" s="41"/>
      <c r="E20" s="105" t="s">
        <v>20</v>
      </c>
      <c r="F20" s="106"/>
      <c r="G20" s="42"/>
      <c r="H20" s="42"/>
      <c r="I20" s="42"/>
      <c r="K20" s="49">
        <f t="shared" ca="1" si="1"/>
        <v>45015</v>
      </c>
      <c r="L20" s="39" t="str">
        <f t="shared" ca="1" si="2"/>
        <v>木</v>
      </c>
      <c r="M20" s="40" t="str">
        <f ca="1">IF(ISERROR(VLOOKUP(K20,指定!$J$4:$L$44,3,FALSE)),"",(VLOOKUP(K20,指定!$J$4:$L$44,3,FALSE)))</f>
        <v/>
      </c>
      <c r="N20" s="104"/>
      <c r="O20" s="105" t="s">
        <v>20</v>
      </c>
      <c r="P20" s="106"/>
      <c r="Q20" s="42"/>
      <c r="R20" s="42"/>
      <c r="S20" s="42"/>
      <c r="T20" s="57">
        <f t="shared" ca="1" si="3"/>
        <v>45015</v>
      </c>
    </row>
    <row r="21" spans="1:20" ht="39.950000000000003" customHeight="1" thickBot="1" x14ac:dyDescent="0.2">
      <c r="A21" s="49">
        <f t="shared" ca="1" si="4"/>
        <v>45000</v>
      </c>
      <c r="B21" s="39" t="str">
        <f t="shared" ca="1" si="0"/>
        <v>水</v>
      </c>
      <c r="C21" s="40" t="str">
        <f ca="1">IF(ISERROR(VLOOKUP(A21,指定!$J$4:$L$44,3,FALSE)),"",(VLOOKUP(A21,指定!$J$4:$L$44,3,FALSE)))</f>
        <v/>
      </c>
      <c r="D21" s="41"/>
      <c r="E21" s="105" t="s">
        <v>20</v>
      </c>
      <c r="F21" s="106"/>
      <c r="G21" s="42"/>
      <c r="H21" s="42"/>
      <c r="I21" s="42"/>
      <c r="K21" s="49">
        <f t="shared" ca="1" si="1"/>
        <v>45016</v>
      </c>
      <c r="L21" s="39" t="str">
        <f t="shared" ca="1" si="2"/>
        <v>金</v>
      </c>
      <c r="M21" s="40" t="str">
        <f ca="1">IF(ISERROR(VLOOKUP(K21,指定!$J$4:$L$44,3,FALSE)),"",(VLOOKUP(K21,指定!$J$4:$L$44,3,FALSE)))</f>
        <v/>
      </c>
      <c r="N21" s="101"/>
      <c r="O21" s="102" t="s">
        <v>20</v>
      </c>
      <c r="P21" s="103"/>
      <c r="Q21" s="35"/>
      <c r="R21" s="42"/>
      <c r="S21" s="42"/>
      <c r="T21" s="57">
        <f t="shared" ca="1" si="3"/>
        <v>45016</v>
      </c>
    </row>
    <row r="22" spans="1:20" ht="39.950000000000003" customHeight="1" thickTop="1" thickBot="1" x14ac:dyDescent="0.2">
      <c r="A22" s="71">
        <f t="shared" ca="1" si="4"/>
        <v>45001</v>
      </c>
      <c r="B22" s="72" t="str">
        <f t="shared" ca="1" si="0"/>
        <v>木</v>
      </c>
      <c r="C22" s="73" t="str">
        <f ca="1">IF(ISERROR(VLOOKUP(A22,指定!$J$4:$L$44,3,FALSE)),"",(VLOOKUP(A22,指定!$J$4:$L$44,3,FALSE)))</f>
        <v/>
      </c>
      <c r="D22" s="74"/>
      <c r="E22" s="75" t="s">
        <v>20</v>
      </c>
      <c r="F22" s="76"/>
      <c r="G22" s="77"/>
      <c r="H22" s="77"/>
      <c r="I22" s="77"/>
      <c r="J22" s="78"/>
      <c r="K22" s="121" t="s">
        <v>23</v>
      </c>
      <c r="L22" s="122"/>
      <c r="M22" s="123"/>
      <c r="N22" s="132" t="s">
        <v>21</v>
      </c>
      <c r="O22" s="132"/>
      <c r="P22" s="124"/>
      <c r="Q22" s="125"/>
      <c r="R22" s="97" t="s">
        <v>41</v>
      </c>
      <c r="S22" s="98"/>
    </row>
    <row r="23" spans="1:20" ht="28.5" customHeight="1" thickTop="1" thickBot="1" x14ac:dyDescent="0.2">
      <c r="A23" s="108" t="s">
        <v>34</v>
      </c>
      <c r="B23" s="109"/>
      <c r="C23" s="109"/>
      <c r="D23" s="109" t="s">
        <v>32</v>
      </c>
      <c r="E23" s="109"/>
      <c r="F23" s="109"/>
      <c r="G23" s="92" t="s">
        <v>30</v>
      </c>
      <c r="H23" s="109" t="s">
        <v>35</v>
      </c>
      <c r="I23" s="109"/>
      <c r="J23" s="109" t="s">
        <v>33</v>
      </c>
      <c r="K23" s="109"/>
      <c r="L23" s="109"/>
      <c r="M23" s="110"/>
      <c r="N23" s="79" t="s">
        <v>22</v>
      </c>
      <c r="O23" s="80"/>
      <c r="P23" s="80"/>
      <c r="Q23" s="80"/>
      <c r="R23" s="81"/>
      <c r="S23" s="82"/>
    </row>
    <row r="24" spans="1:20" ht="27.75" customHeight="1" x14ac:dyDescent="0.15">
      <c r="A24" s="89"/>
      <c r="B24" s="90"/>
      <c r="C24" s="95" t="s">
        <v>42</v>
      </c>
      <c r="D24" s="111"/>
      <c r="E24" s="111"/>
      <c r="F24" s="111"/>
      <c r="G24" s="99"/>
      <c r="H24" s="111"/>
      <c r="I24" s="111"/>
      <c r="J24" s="111"/>
      <c r="K24" s="111"/>
      <c r="L24" s="111"/>
      <c r="M24" s="112"/>
      <c r="N24" s="68" t="s">
        <v>31</v>
      </c>
      <c r="O24" s="68"/>
      <c r="P24" s="68"/>
      <c r="Q24" s="68"/>
      <c r="R24" s="68"/>
      <c r="S24" s="43"/>
    </row>
    <row r="25" spans="1:20" s="45" customFormat="1" ht="20.100000000000001" customHeight="1" x14ac:dyDescent="0.15">
      <c r="A25" s="85"/>
      <c r="B25" s="86"/>
      <c r="C25" s="87"/>
      <c r="D25" s="126"/>
      <c r="E25" s="126"/>
      <c r="F25" s="126"/>
      <c r="G25" s="126"/>
      <c r="H25" s="126"/>
      <c r="I25" s="126"/>
      <c r="J25" s="128"/>
      <c r="K25" s="128"/>
      <c r="L25" s="128"/>
      <c r="M25" s="129"/>
      <c r="N25" s="44"/>
      <c r="O25" s="44"/>
      <c r="P25" s="44"/>
      <c r="Q25" s="34"/>
      <c r="R25" s="34"/>
      <c r="S25" s="43"/>
    </row>
    <row r="26" spans="1:20" s="45" customFormat="1" ht="20.100000000000001" customHeight="1" x14ac:dyDescent="0.2">
      <c r="A26" s="85"/>
      <c r="B26" s="86"/>
      <c r="C26" s="96" t="s">
        <v>45</v>
      </c>
      <c r="D26" s="126"/>
      <c r="E26" s="126"/>
      <c r="F26" s="126"/>
      <c r="G26" s="126"/>
      <c r="H26" s="126"/>
      <c r="I26" s="126"/>
      <c r="J26" s="128"/>
      <c r="K26" s="128"/>
      <c r="L26" s="128"/>
      <c r="M26" s="129"/>
      <c r="N26" s="113" t="str">
        <f>指定!C3</f>
        <v>学務係</v>
      </c>
      <c r="O26" s="113"/>
      <c r="P26" s="145" t="str">
        <f>指定!C4</f>
        <v>　　　　　　</v>
      </c>
      <c r="Q26" s="145"/>
      <c r="R26" s="145"/>
      <c r="S26" s="55" t="s">
        <v>1</v>
      </c>
      <c r="T26" s="44"/>
    </row>
    <row r="27" spans="1:20" s="45" customFormat="1" ht="9.9499999999999993" customHeight="1" thickBot="1" x14ac:dyDescent="0.2">
      <c r="A27" s="88"/>
      <c r="B27" s="83"/>
      <c r="C27" s="84"/>
      <c r="D27" s="127"/>
      <c r="E27" s="127"/>
      <c r="F27" s="127"/>
      <c r="G27" s="127"/>
      <c r="H27" s="127"/>
      <c r="I27" s="127"/>
      <c r="J27" s="130"/>
      <c r="K27" s="130"/>
      <c r="L27" s="130"/>
      <c r="M27" s="131"/>
      <c r="N27" s="69"/>
      <c r="O27" s="69"/>
      <c r="P27" s="47"/>
      <c r="Q27" s="46"/>
      <c r="R27" s="46"/>
      <c r="S27" s="48"/>
    </row>
    <row r="31" spans="1:20" x14ac:dyDescent="0.15">
      <c r="C31" s="44"/>
    </row>
  </sheetData>
  <mergeCells count="29">
    <mergeCell ref="K22:M22"/>
    <mergeCell ref="N22:O22"/>
    <mergeCell ref="P22:Q22"/>
    <mergeCell ref="P26:R26"/>
    <mergeCell ref="A23:C23"/>
    <mergeCell ref="D23:F23"/>
    <mergeCell ref="H23:I23"/>
    <mergeCell ref="J23:M23"/>
    <mergeCell ref="D24:F24"/>
    <mergeCell ref="H24:I24"/>
    <mergeCell ref="J24:M24"/>
    <mergeCell ref="D25:F27"/>
    <mergeCell ref="G25:G27"/>
    <mergeCell ref="H25:I27"/>
    <mergeCell ref="J25:M27"/>
    <mergeCell ref="N26:O26"/>
    <mergeCell ref="A2:S2"/>
    <mergeCell ref="A3:C3"/>
    <mergeCell ref="O3:S3"/>
    <mergeCell ref="A5:A6"/>
    <mergeCell ref="B5:B6"/>
    <mergeCell ref="C5:C6"/>
    <mergeCell ref="D5:G5"/>
    <mergeCell ref="K5:K6"/>
    <mergeCell ref="L5:L6"/>
    <mergeCell ref="M5:M6"/>
    <mergeCell ref="N5:Q5"/>
    <mergeCell ref="D6:F6"/>
    <mergeCell ref="N6:P6"/>
  </mergeCells>
  <phoneticPr fontId="2"/>
  <conditionalFormatting sqref="B2 L2:L4 L7:L21 B7:B22 B28:B1048576 B4:B5">
    <cfRule type="expression" dxfId="12" priority="11">
      <formula>MATCH(A2,祝日,0)&gt;0</formula>
    </cfRule>
    <cfRule type="cellIs" dxfId="11" priority="12" operator="equal">
      <formula>"日"</formula>
    </cfRule>
    <cfRule type="cellIs" dxfId="10" priority="13" operator="equal">
      <formula>"土"</formula>
    </cfRule>
  </conditionalFormatting>
  <conditionalFormatting sqref="L5">
    <cfRule type="expression" dxfId="9" priority="8">
      <formula>MATCH(K5,祝日,0)&gt;0</formula>
    </cfRule>
    <cfRule type="cellIs" dxfId="8" priority="9" operator="equal">
      <formula>"日"</formula>
    </cfRule>
    <cfRule type="cellIs" dxfId="7" priority="10" operator="equal">
      <formula>"土"</formula>
    </cfRule>
  </conditionalFormatting>
  <conditionalFormatting sqref="L28:L1048576">
    <cfRule type="expression" dxfId="6" priority="14">
      <formula>MATCH(#REF!,祝日,0)&gt;0</formula>
    </cfRule>
    <cfRule type="cellIs" dxfId="5" priority="15" operator="equal">
      <formula>"日"</formula>
    </cfRule>
    <cfRule type="cellIs" dxfId="4" priority="16" operator="equal">
      <formula>"土"</formula>
    </cfRule>
  </conditionalFormatting>
  <conditionalFormatting sqref="K19:S21">
    <cfRule type="expression" dxfId="3" priority="7">
      <formula>$K19=""</formula>
    </cfRule>
  </conditionalFormatting>
  <conditionalFormatting sqref="B3">
    <cfRule type="expression" dxfId="2" priority="1">
      <formula>MATCH(A3,祝日,0)&gt;0</formula>
    </cfRule>
    <cfRule type="cellIs" dxfId="1" priority="2" operator="equal">
      <formula>"日"</formula>
    </cfRule>
    <cfRule type="cellIs" dxfId="0" priority="3" operator="equal">
      <formula>"土"</formula>
    </cfRule>
  </conditionalFormatting>
  <printOptions horizontalCentered="1" verticalCentered="1"/>
  <pageMargins left="0.19685039370078741" right="0.19685039370078741" top="0" bottom="0" header="0.19685039370078741" footer="0.19685039370078741"/>
  <pageSetup paperSize="9" scale="7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view="pageBreakPreview" zoomScale="80" zoomScaleNormal="80" zoomScaleSheetLayoutView="80" workbookViewId="0">
      <selection activeCell="A2" sqref="A2:S2"/>
    </sheetView>
  </sheetViews>
  <sheetFormatPr defaultRowHeight="13.5" x14ac:dyDescent="0.15"/>
  <cols>
    <col min="1" max="1" width="3.625" style="45" customWidth="1"/>
    <col min="2" max="2" width="3.25" style="33" customWidth="1"/>
    <col min="3" max="3" width="35.625" style="33" customWidth="1"/>
    <col min="4" max="4" width="9" style="33"/>
    <col min="5" max="5" width="2.625" style="33" customWidth="1"/>
    <col min="6" max="6" width="9" style="33"/>
    <col min="7" max="7" width="5.625" style="33" customWidth="1"/>
    <col min="8" max="8" width="9" style="33"/>
    <col min="9" max="9" width="15.625" style="33" customWidth="1"/>
    <col min="10" max="10" width="5.625" style="34" customWidth="1"/>
    <col min="11" max="11" width="3.625" style="45" customWidth="1"/>
    <col min="12" max="12" width="3.25" style="33" customWidth="1"/>
    <col min="13" max="13" width="35.625" style="33" customWidth="1"/>
    <col min="14" max="14" width="9" style="33"/>
    <col min="15" max="15" width="2.625" style="33" customWidth="1"/>
    <col min="16" max="16" width="9" style="33"/>
    <col min="17" max="17" width="5.625" style="33" customWidth="1"/>
    <col min="18" max="18" width="9" style="33"/>
    <col min="19" max="19" width="17.375" style="33" customWidth="1"/>
    <col min="20" max="20" width="14.375" style="33" bestFit="1" customWidth="1"/>
    <col min="21" max="16384" width="9" style="33"/>
  </cols>
  <sheetData>
    <row r="1" spans="1:20" s="60" customFormat="1" ht="21.75" customHeight="1" x14ac:dyDescent="0.15">
      <c r="A1" s="58">
        <f ca="1">RIGHT(CELL("filename",A1),LEN(CELL("filename",A1))-FIND("]",CELL("filename",A1)))*1</f>
        <v>4</v>
      </c>
      <c r="B1" s="59" t="s">
        <v>25</v>
      </c>
      <c r="D1" s="61">
        <f ca="1">IF(A1&gt;3,DATE(指定!$A$4,$A$1,1),DATE(指定!$A$4+1,$A$1,1))</f>
        <v>44652</v>
      </c>
      <c r="E1" s="60" t="s">
        <v>20</v>
      </c>
      <c r="F1" s="61">
        <f ca="1">IF(A1&gt;3,DATE(指定!$A$4,$A$1+1,1)-1,DATE(指定!$A$4+1,$A$1+1,1)-1)</f>
        <v>44681</v>
      </c>
    </row>
    <row r="2" spans="1:20" ht="28.5" customHeight="1" x14ac:dyDescent="0.2">
      <c r="A2" s="133" t="s">
        <v>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20" ht="14.25" x14ac:dyDescent="0.15">
      <c r="A3" s="134" t="str">
        <f ca="1">"　　　（　"&amp;指定!$A$7&amp;"　"&amp;YEAR($D$1)-2018&amp;"年　　"&amp;$A$1&amp;"月分　）"</f>
        <v>　　　（　令和　4年　　4月分　）</v>
      </c>
      <c r="B3" s="134"/>
      <c r="C3" s="134"/>
      <c r="N3" s="34"/>
      <c r="O3" s="135" t="str">
        <f>指定!B4&amp;" 　《 ＴＡ  ・  ＲＡ 》"</f>
        <v>生物資源産業学部 　《 ＴＡ  ・  ＲＡ 》</v>
      </c>
      <c r="P3" s="135"/>
      <c r="Q3" s="135"/>
      <c r="R3" s="135"/>
      <c r="S3" s="135"/>
    </row>
    <row r="4" spans="1:20" ht="6.75" customHeight="1" x14ac:dyDescent="0.15"/>
    <row r="5" spans="1:20" ht="15.75" customHeight="1" x14ac:dyDescent="0.15">
      <c r="A5" s="136" t="s">
        <v>15</v>
      </c>
      <c r="B5" s="138" t="s">
        <v>0</v>
      </c>
      <c r="C5" s="140" t="s">
        <v>37</v>
      </c>
      <c r="D5" s="115" t="s">
        <v>16</v>
      </c>
      <c r="E5" s="116"/>
      <c r="F5" s="116"/>
      <c r="G5" s="117"/>
      <c r="H5" s="36" t="s">
        <v>24</v>
      </c>
      <c r="I5" s="36" t="s">
        <v>36</v>
      </c>
      <c r="J5" s="51"/>
      <c r="K5" s="136" t="s">
        <v>15</v>
      </c>
      <c r="L5" s="138" t="s">
        <v>0</v>
      </c>
      <c r="M5" s="140" t="s">
        <v>37</v>
      </c>
      <c r="N5" s="115" t="s">
        <v>17</v>
      </c>
      <c r="O5" s="116"/>
      <c r="P5" s="116"/>
      <c r="Q5" s="117"/>
      <c r="R5" s="36" t="s">
        <v>24</v>
      </c>
      <c r="S5" s="36" t="s">
        <v>36</v>
      </c>
    </row>
    <row r="6" spans="1:20" ht="15" customHeight="1" x14ac:dyDescent="0.15">
      <c r="A6" s="137"/>
      <c r="B6" s="139"/>
      <c r="C6" s="141"/>
      <c r="D6" s="118" t="s">
        <v>18</v>
      </c>
      <c r="E6" s="119"/>
      <c r="F6" s="120"/>
      <c r="G6" s="70" t="s">
        <v>19</v>
      </c>
      <c r="H6" s="37" t="s">
        <v>1</v>
      </c>
      <c r="I6" s="38" t="s">
        <v>38</v>
      </c>
      <c r="J6" s="50"/>
      <c r="K6" s="137"/>
      <c r="L6" s="139"/>
      <c r="M6" s="141"/>
      <c r="N6" s="118" t="s">
        <v>18</v>
      </c>
      <c r="O6" s="119"/>
      <c r="P6" s="120"/>
      <c r="Q6" s="70" t="s">
        <v>19</v>
      </c>
      <c r="R6" s="37" t="s">
        <v>1</v>
      </c>
      <c r="S6" s="38" t="s">
        <v>38</v>
      </c>
    </row>
    <row r="7" spans="1:20" ht="39.950000000000003" customHeight="1" x14ac:dyDescent="0.15">
      <c r="A7" s="49">
        <f ca="1">D1</f>
        <v>44652</v>
      </c>
      <c r="B7" s="39" t="str">
        <f ca="1">TEXT(A7,"aaa")</f>
        <v>金</v>
      </c>
      <c r="C7" s="40" t="str">
        <f ca="1">IF(ISERROR(VLOOKUP(A7,指定!$J$4:$L$44,3,FALSE)),"",(VLOOKUP(A7,指定!$J$4:$L$44,3,FALSE)))</f>
        <v/>
      </c>
      <c r="D7" s="41"/>
      <c r="E7" s="66" t="s">
        <v>20</v>
      </c>
      <c r="F7" s="67"/>
      <c r="G7" s="42"/>
      <c r="H7" s="42"/>
      <c r="I7" s="42"/>
      <c r="K7" s="49">
        <f ca="1">A7+16</f>
        <v>44668</v>
      </c>
      <c r="L7" s="39" t="str">
        <f ca="1">TEXT(K7,"aaa")</f>
        <v>日</v>
      </c>
      <c r="M7" s="40" t="str">
        <f ca="1">IF(ISERROR(VLOOKUP(K7,指定!$J$4:$L$44,3,FALSE)),"",(VLOOKUP(K7,指定!$J$4:$L$44,3,FALSE)))</f>
        <v/>
      </c>
      <c r="N7" s="65"/>
      <c r="O7" s="66" t="s">
        <v>20</v>
      </c>
      <c r="P7" s="67"/>
      <c r="Q7" s="42"/>
      <c r="R7" s="42"/>
      <c r="S7" s="42"/>
      <c r="T7" s="57">
        <f ca="1">K7</f>
        <v>44668</v>
      </c>
    </row>
    <row r="8" spans="1:20" ht="39.950000000000003" customHeight="1" x14ac:dyDescent="0.15">
      <c r="A8" s="49">
        <f ca="1">A7+1</f>
        <v>44653</v>
      </c>
      <c r="B8" s="39" t="str">
        <f t="shared" ref="B8:B22" ca="1" si="0">TEXT(A8,"aaa")</f>
        <v>土</v>
      </c>
      <c r="C8" s="40" t="str">
        <f ca="1">IF(ISERROR(VLOOKUP(A8,指定!$J$4:$L$44,3,FALSE)),"",(VLOOKUP(A8,指定!$J$4:$L$44,3,FALSE)))</f>
        <v/>
      </c>
      <c r="D8" s="41"/>
      <c r="E8" s="66" t="s">
        <v>20</v>
      </c>
      <c r="F8" s="67"/>
      <c r="G8" s="42"/>
      <c r="H8" s="42"/>
      <c r="I8" s="42"/>
      <c r="K8" s="49">
        <f t="shared" ref="K8:K21" ca="1" si="1">IF(K7&lt;$F$1,K7+1,"")</f>
        <v>44669</v>
      </c>
      <c r="L8" s="39" t="str">
        <f t="shared" ref="L8:L21" ca="1" si="2">TEXT(K8,"aaa")</f>
        <v>月</v>
      </c>
      <c r="M8" s="40" t="str">
        <f ca="1">IF(ISERROR(VLOOKUP(K8,指定!$J$4:$L$44,3,FALSE)),"",(VLOOKUP(K8,指定!$J$4:$L$44,3,FALSE)))</f>
        <v/>
      </c>
      <c r="N8" s="65"/>
      <c r="O8" s="66" t="s">
        <v>20</v>
      </c>
      <c r="P8" s="67"/>
      <c r="Q8" s="42"/>
      <c r="R8" s="42"/>
      <c r="S8" s="42"/>
      <c r="T8" s="57">
        <f t="shared" ref="T8:T21" ca="1" si="3">K8</f>
        <v>44669</v>
      </c>
    </row>
    <row r="9" spans="1:20" ht="39.950000000000003" customHeight="1" x14ac:dyDescent="0.15">
      <c r="A9" s="49">
        <f t="shared" ref="A9:A22" ca="1" si="4">A8+1</f>
        <v>44654</v>
      </c>
      <c r="B9" s="39" t="str">
        <f t="shared" ca="1" si="0"/>
        <v>日</v>
      </c>
      <c r="C9" s="40" t="str">
        <f ca="1">IF(ISERROR(VLOOKUP(A9,指定!$J$4:$L$44,3,FALSE)),"",(VLOOKUP(A9,指定!$J$4:$L$44,3,FALSE)))</f>
        <v/>
      </c>
      <c r="D9" s="41"/>
      <c r="E9" s="66" t="s">
        <v>20</v>
      </c>
      <c r="F9" s="67"/>
      <c r="G9" s="42"/>
      <c r="H9" s="42"/>
      <c r="I9" s="42"/>
      <c r="K9" s="49">
        <f t="shared" ca="1" si="1"/>
        <v>44670</v>
      </c>
      <c r="L9" s="39" t="str">
        <f t="shared" ca="1" si="2"/>
        <v>火</v>
      </c>
      <c r="M9" s="40" t="str">
        <f ca="1">IF(ISERROR(VLOOKUP(K9,指定!$J$4:$L$44,3,FALSE)),"",(VLOOKUP(K9,指定!$J$4:$L$44,3,FALSE)))</f>
        <v/>
      </c>
      <c r="N9" s="65"/>
      <c r="O9" s="66" t="s">
        <v>20</v>
      </c>
      <c r="P9" s="67"/>
      <c r="Q9" s="42"/>
      <c r="R9" s="42"/>
      <c r="S9" s="42"/>
      <c r="T9" s="57">
        <f t="shared" ca="1" si="3"/>
        <v>44670</v>
      </c>
    </row>
    <row r="10" spans="1:20" ht="39.950000000000003" customHeight="1" x14ac:dyDescent="0.15">
      <c r="A10" s="49">
        <f t="shared" ca="1" si="4"/>
        <v>44655</v>
      </c>
      <c r="B10" s="39" t="str">
        <f t="shared" ca="1" si="0"/>
        <v>月</v>
      </c>
      <c r="C10" s="40" t="str">
        <f ca="1">IF(ISERROR(VLOOKUP(A10,指定!$J$4:$L$44,3,FALSE)),"",(VLOOKUP(A10,指定!$J$4:$L$44,3,FALSE)))</f>
        <v/>
      </c>
      <c r="D10" s="41"/>
      <c r="E10" s="66" t="s">
        <v>20</v>
      </c>
      <c r="F10" s="67"/>
      <c r="G10" s="42"/>
      <c r="H10" s="42"/>
      <c r="I10" s="42"/>
      <c r="K10" s="49">
        <f t="shared" ca="1" si="1"/>
        <v>44671</v>
      </c>
      <c r="L10" s="39" t="str">
        <f t="shared" ca="1" si="2"/>
        <v>水</v>
      </c>
      <c r="M10" s="40" t="str">
        <f ca="1">IF(ISERROR(VLOOKUP(K10,指定!$J$4:$L$44,3,FALSE)),"",(VLOOKUP(K10,指定!$J$4:$L$44,3,FALSE)))</f>
        <v/>
      </c>
      <c r="N10" s="65"/>
      <c r="O10" s="66" t="s">
        <v>20</v>
      </c>
      <c r="P10" s="67"/>
      <c r="Q10" s="42"/>
      <c r="R10" s="42"/>
      <c r="S10" s="42"/>
      <c r="T10" s="57">
        <f t="shared" ca="1" si="3"/>
        <v>44671</v>
      </c>
    </row>
    <row r="11" spans="1:20" ht="39.950000000000003" customHeight="1" x14ac:dyDescent="0.15">
      <c r="A11" s="49">
        <f t="shared" ca="1" si="4"/>
        <v>44656</v>
      </c>
      <c r="B11" s="39" t="str">
        <f t="shared" ca="1" si="0"/>
        <v>火</v>
      </c>
      <c r="C11" s="40" t="str">
        <f ca="1">IF(ISERROR(VLOOKUP(A11,指定!$J$4:$L$44,3,FALSE)),"",(VLOOKUP(A11,指定!$J$4:$L$44,3,FALSE)))</f>
        <v/>
      </c>
      <c r="D11" s="41"/>
      <c r="E11" s="66" t="s">
        <v>20</v>
      </c>
      <c r="F11" s="67"/>
      <c r="G11" s="42"/>
      <c r="H11" s="42"/>
      <c r="I11" s="42"/>
      <c r="K11" s="49">
        <f t="shared" ca="1" si="1"/>
        <v>44672</v>
      </c>
      <c r="L11" s="39" t="str">
        <f t="shared" ca="1" si="2"/>
        <v>木</v>
      </c>
      <c r="M11" s="40" t="str">
        <f ca="1">IF(ISERROR(VLOOKUP(K11,指定!$J$4:$L$44,3,FALSE)),"",(VLOOKUP(K11,指定!$J$4:$L$44,3,FALSE)))</f>
        <v/>
      </c>
      <c r="N11" s="65"/>
      <c r="O11" s="66" t="s">
        <v>20</v>
      </c>
      <c r="P11" s="67"/>
      <c r="Q11" s="42"/>
      <c r="R11" s="42"/>
      <c r="S11" s="42"/>
      <c r="T11" s="57">
        <f t="shared" ca="1" si="3"/>
        <v>44672</v>
      </c>
    </row>
    <row r="12" spans="1:20" ht="39.950000000000003" customHeight="1" x14ac:dyDescent="0.15">
      <c r="A12" s="49">
        <f t="shared" ca="1" si="4"/>
        <v>44657</v>
      </c>
      <c r="B12" s="39" t="str">
        <f t="shared" ca="1" si="0"/>
        <v>水</v>
      </c>
      <c r="C12" s="40" t="str">
        <f ca="1">IF(ISERROR(VLOOKUP(A12,指定!$J$4:$L$44,3,FALSE)),"",(VLOOKUP(A12,指定!$J$4:$L$44,3,FALSE)))</f>
        <v/>
      </c>
      <c r="D12" s="41"/>
      <c r="E12" s="66" t="s">
        <v>20</v>
      </c>
      <c r="F12" s="67"/>
      <c r="G12" s="42"/>
      <c r="H12" s="42"/>
      <c r="I12" s="42"/>
      <c r="K12" s="49">
        <f t="shared" ca="1" si="1"/>
        <v>44673</v>
      </c>
      <c r="L12" s="39" t="str">
        <f t="shared" ca="1" si="2"/>
        <v>金</v>
      </c>
      <c r="M12" s="40" t="str">
        <f ca="1">IF(ISERROR(VLOOKUP(K12,指定!$J$4:$L$44,3,FALSE)),"",(VLOOKUP(K12,指定!$J$4:$L$44,3,FALSE)))</f>
        <v/>
      </c>
      <c r="N12" s="65"/>
      <c r="O12" s="66" t="s">
        <v>20</v>
      </c>
      <c r="P12" s="67"/>
      <c r="Q12" s="42"/>
      <c r="R12" s="42"/>
      <c r="S12" s="42"/>
      <c r="T12" s="57">
        <f t="shared" ca="1" si="3"/>
        <v>44673</v>
      </c>
    </row>
    <row r="13" spans="1:20" ht="39.950000000000003" customHeight="1" x14ac:dyDescent="0.15">
      <c r="A13" s="49">
        <f t="shared" ca="1" si="4"/>
        <v>44658</v>
      </c>
      <c r="B13" s="39" t="str">
        <f t="shared" ca="1" si="0"/>
        <v>木</v>
      </c>
      <c r="C13" s="40" t="str">
        <f ca="1">IF(ISERROR(VLOOKUP(A13,指定!$J$4:$L$44,3,FALSE)),"",(VLOOKUP(A13,指定!$J$4:$L$44,3,FALSE)))</f>
        <v/>
      </c>
      <c r="D13" s="41"/>
      <c r="E13" s="66" t="s">
        <v>20</v>
      </c>
      <c r="F13" s="67"/>
      <c r="G13" s="42"/>
      <c r="H13" s="42"/>
      <c r="I13" s="42"/>
      <c r="K13" s="49">
        <f t="shared" ca="1" si="1"/>
        <v>44674</v>
      </c>
      <c r="L13" s="39" t="str">
        <f t="shared" ca="1" si="2"/>
        <v>土</v>
      </c>
      <c r="M13" s="40" t="str">
        <f ca="1">IF(ISERROR(VLOOKUP(K13,指定!$J$4:$L$44,3,FALSE)),"",(VLOOKUP(K13,指定!$J$4:$L$44,3,FALSE)))</f>
        <v/>
      </c>
      <c r="N13" s="65"/>
      <c r="O13" s="66" t="s">
        <v>20</v>
      </c>
      <c r="P13" s="67"/>
      <c r="Q13" s="42"/>
      <c r="R13" s="42"/>
      <c r="S13" s="42"/>
      <c r="T13" s="57">
        <f t="shared" ca="1" si="3"/>
        <v>44674</v>
      </c>
    </row>
    <row r="14" spans="1:20" ht="39.950000000000003" customHeight="1" x14ac:dyDescent="0.15">
      <c r="A14" s="49">
        <f t="shared" ca="1" si="4"/>
        <v>44659</v>
      </c>
      <c r="B14" s="39" t="str">
        <f t="shared" ca="1" si="0"/>
        <v>金</v>
      </c>
      <c r="C14" s="40" t="str">
        <f ca="1">IF(ISERROR(VLOOKUP(A14,指定!$J$4:$L$44,3,FALSE)),"",(VLOOKUP(A14,指定!$J$4:$L$44,3,FALSE)))</f>
        <v/>
      </c>
      <c r="D14" s="41"/>
      <c r="E14" s="66" t="s">
        <v>20</v>
      </c>
      <c r="F14" s="67"/>
      <c r="G14" s="42"/>
      <c r="H14" s="42"/>
      <c r="I14" s="42"/>
      <c r="K14" s="49">
        <f t="shared" ca="1" si="1"/>
        <v>44675</v>
      </c>
      <c r="L14" s="39" t="str">
        <f t="shared" ca="1" si="2"/>
        <v>日</v>
      </c>
      <c r="M14" s="40" t="str">
        <f ca="1">IF(ISERROR(VLOOKUP(K14,指定!$J$4:$L$44,3,FALSE)),"",(VLOOKUP(K14,指定!$J$4:$L$44,3,FALSE)))</f>
        <v/>
      </c>
      <c r="N14" s="65"/>
      <c r="O14" s="66" t="s">
        <v>20</v>
      </c>
      <c r="P14" s="67"/>
      <c r="Q14" s="42"/>
      <c r="R14" s="42"/>
      <c r="S14" s="42"/>
      <c r="T14" s="57">
        <f t="shared" ca="1" si="3"/>
        <v>44675</v>
      </c>
    </row>
    <row r="15" spans="1:20" ht="39.950000000000003" customHeight="1" x14ac:dyDescent="0.15">
      <c r="A15" s="49">
        <f t="shared" ca="1" si="4"/>
        <v>44660</v>
      </c>
      <c r="B15" s="39" t="str">
        <f t="shared" ca="1" si="0"/>
        <v>土</v>
      </c>
      <c r="C15" s="40" t="str">
        <f ca="1">IF(ISERROR(VLOOKUP(A15,指定!$J$4:$L$44,3,FALSE)),"",(VLOOKUP(A15,指定!$J$4:$L$44,3,FALSE)))</f>
        <v/>
      </c>
      <c r="D15" s="41"/>
      <c r="E15" s="66" t="s">
        <v>20</v>
      </c>
      <c r="F15" s="67"/>
      <c r="G15" s="42"/>
      <c r="H15" s="42"/>
      <c r="I15" s="42"/>
      <c r="K15" s="49">
        <f t="shared" ca="1" si="1"/>
        <v>44676</v>
      </c>
      <c r="L15" s="39" t="str">
        <f t="shared" ca="1" si="2"/>
        <v>月</v>
      </c>
      <c r="M15" s="40" t="str">
        <f ca="1">IF(ISERROR(VLOOKUP(K15,指定!$J$4:$L$44,3,FALSE)),"",(VLOOKUP(K15,指定!$J$4:$L$44,3,FALSE)))</f>
        <v/>
      </c>
      <c r="N15" s="65"/>
      <c r="O15" s="66" t="s">
        <v>20</v>
      </c>
      <c r="P15" s="67"/>
      <c r="Q15" s="42"/>
      <c r="R15" s="42"/>
      <c r="S15" s="42"/>
      <c r="T15" s="57">
        <f t="shared" ca="1" si="3"/>
        <v>44676</v>
      </c>
    </row>
    <row r="16" spans="1:20" ht="39.950000000000003" customHeight="1" x14ac:dyDescent="0.15">
      <c r="A16" s="49">
        <f t="shared" ca="1" si="4"/>
        <v>44661</v>
      </c>
      <c r="B16" s="39" t="str">
        <f t="shared" ca="1" si="0"/>
        <v>日</v>
      </c>
      <c r="C16" s="40" t="str">
        <f ca="1">IF(ISERROR(VLOOKUP(A16,指定!$J$4:$L$44,3,FALSE)),"",(VLOOKUP(A16,指定!$J$4:$L$44,3,FALSE)))</f>
        <v/>
      </c>
      <c r="D16" s="41"/>
      <c r="E16" s="66" t="s">
        <v>20</v>
      </c>
      <c r="F16" s="67"/>
      <c r="G16" s="42"/>
      <c r="H16" s="42"/>
      <c r="I16" s="42"/>
      <c r="K16" s="49">
        <f t="shared" ca="1" si="1"/>
        <v>44677</v>
      </c>
      <c r="L16" s="39" t="str">
        <f t="shared" ca="1" si="2"/>
        <v>火</v>
      </c>
      <c r="M16" s="40" t="str">
        <f ca="1">IF(ISERROR(VLOOKUP(K16,指定!$J$4:$L$44,3,FALSE)),"",(VLOOKUP(K16,指定!$J$4:$L$44,3,FALSE)))</f>
        <v/>
      </c>
      <c r="N16" s="65"/>
      <c r="O16" s="66" t="s">
        <v>20</v>
      </c>
      <c r="P16" s="67"/>
      <c r="Q16" s="42"/>
      <c r="R16" s="42"/>
      <c r="S16" s="42"/>
      <c r="T16" s="57">
        <f t="shared" ca="1" si="3"/>
        <v>44677</v>
      </c>
    </row>
    <row r="17" spans="1:20" ht="39.950000000000003" customHeight="1" x14ac:dyDescent="0.15">
      <c r="A17" s="49">
        <f t="shared" ca="1" si="4"/>
        <v>44662</v>
      </c>
      <c r="B17" s="39" t="str">
        <f t="shared" ca="1" si="0"/>
        <v>月</v>
      </c>
      <c r="C17" s="40" t="str">
        <f ca="1">IF(ISERROR(VLOOKUP(A17,指定!$J$4:$L$44,3,FALSE)),"",(VLOOKUP(A17,指定!$J$4:$L$44,3,FALSE)))</f>
        <v/>
      </c>
      <c r="D17" s="41"/>
      <c r="E17" s="66" t="s">
        <v>20</v>
      </c>
      <c r="F17" s="67"/>
      <c r="G17" s="42"/>
      <c r="H17" s="42"/>
      <c r="I17" s="42"/>
      <c r="K17" s="49">
        <f t="shared" ca="1" si="1"/>
        <v>44678</v>
      </c>
      <c r="L17" s="39" t="str">
        <f t="shared" ca="1" si="2"/>
        <v>水</v>
      </c>
      <c r="M17" s="40" t="str">
        <f ca="1">IF(ISERROR(VLOOKUP(K17,指定!$J$4:$L$44,3,FALSE)),"",(VLOOKUP(K17,指定!$J$4:$L$44,3,FALSE)))</f>
        <v/>
      </c>
      <c r="N17" s="65"/>
      <c r="O17" s="66" t="s">
        <v>20</v>
      </c>
      <c r="P17" s="67"/>
      <c r="Q17" s="42"/>
      <c r="R17" s="42"/>
      <c r="S17" s="42"/>
      <c r="T17" s="57">
        <f t="shared" ca="1" si="3"/>
        <v>44678</v>
      </c>
    </row>
    <row r="18" spans="1:20" ht="39.950000000000003" customHeight="1" x14ac:dyDescent="0.15">
      <c r="A18" s="49">
        <f t="shared" ca="1" si="4"/>
        <v>44663</v>
      </c>
      <c r="B18" s="39" t="str">
        <f t="shared" ca="1" si="0"/>
        <v>火</v>
      </c>
      <c r="C18" s="40" t="str">
        <f ca="1">IF(ISERROR(VLOOKUP(A18,指定!$J$4:$L$44,3,FALSE)),"",(VLOOKUP(A18,指定!$J$4:$L$44,3,FALSE)))</f>
        <v/>
      </c>
      <c r="D18" s="41"/>
      <c r="E18" s="66" t="s">
        <v>20</v>
      </c>
      <c r="F18" s="67"/>
      <c r="G18" s="42"/>
      <c r="H18" s="42"/>
      <c r="I18" s="42"/>
      <c r="K18" s="49">
        <f t="shared" ca="1" si="1"/>
        <v>44679</v>
      </c>
      <c r="L18" s="39" t="str">
        <f t="shared" ca="1" si="2"/>
        <v>木</v>
      </c>
      <c r="M18" s="40" t="str">
        <f ca="1">IF(ISERROR(VLOOKUP(K18,指定!$J$4:$L$44,3,FALSE)),"",(VLOOKUP(K18,指定!$J$4:$L$44,3,FALSE)))</f>
        <v/>
      </c>
      <c r="N18" s="65"/>
      <c r="O18" s="66" t="s">
        <v>20</v>
      </c>
      <c r="P18" s="67"/>
      <c r="Q18" s="42"/>
      <c r="R18" s="42"/>
      <c r="S18" s="42"/>
      <c r="T18" s="57">
        <f t="shared" ca="1" si="3"/>
        <v>44679</v>
      </c>
    </row>
    <row r="19" spans="1:20" ht="39.950000000000003" customHeight="1" x14ac:dyDescent="0.15">
      <c r="A19" s="49">
        <f t="shared" ca="1" si="4"/>
        <v>44664</v>
      </c>
      <c r="B19" s="39" t="str">
        <f t="shared" ca="1" si="0"/>
        <v>水</v>
      </c>
      <c r="C19" s="40" t="str">
        <f ca="1">IF(ISERROR(VLOOKUP(A19,指定!$J$4:$L$44,3,FALSE)),"",(VLOOKUP(A19,指定!$J$4:$L$44,3,FALSE)))</f>
        <v/>
      </c>
      <c r="D19" s="41"/>
      <c r="E19" s="66" t="s">
        <v>20</v>
      </c>
      <c r="F19" s="67"/>
      <c r="G19" s="42"/>
      <c r="H19" s="42"/>
      <c r="I19" s="42"/>
      <c r="K19" s="49">
        <f t="shared" ca="1" si="1"/>
        <v>44680</v>
      </c>
      <c r="L19" s="39" t="str">
        <f t="shared" ca="1" si="2"/>
        <v>金</v>
      </c>
      <c r="M19" s="40" t="str">
        <f ca="1">IF(ISERROR(VLOOKUP(K19,指定!$J$4:$L$44,3,FALSE)),"",(VLOOKUP(K19,指定!$J$4:$L$44,3,FALSE)))</f>
        <v/>
      </c>
      <c r="N19" s="65"/>
      <c r="O19" s="66" t="s">
        <v>20</v>
      </c>
      <c r="P19" s="67"/>
      <c r="Q19" s="42"/>
      <c r="R19" s="42"/>
      <c r="S19" s="42"/>
      <c r="T19" s="57">
        <f t="shared" ca="1" si="3"/>
        <v>44680</v>
      </c>
    </row>
    <row r="20" spans="1:20" ht="39.950000000000003" customHeight="1" x14ac:dyDescent="0.15">
      <c r="A20" s="49">
        <f t="shared" ca="1" si="4"/>
        <v>44665</v>
      </c>
      <c r="B20" s="39" t="str">
        <f t="shared" ca="1" si="0"/>
        <v>木</v>
      </c>
      <c r="C20" s="40" t="str">
        <f ca="1">IF(ISERROR(VLOOKUP(A20,指定!$J$4:$L$44,3,FALSE)),"",(VLOOKUP(A20,指定!$J$4:$L$44,3,FALSE)))</f>
        <v/>
      </c>
      <c r="D20" s="41"/>
      <c r="E20" s="66" t="s">
        <v>20</v>
      </c>
      <c r="F20" s="67"/>
      <c r="G20" s="42"/>
      <c r="H20" s="42"/>
      <c r="I20" s="42"/>
      <c r="K20" s="49">
        <f t="shared" ca="1" si="1"/>
        <v>44681</v>
      </c>
      <c r="L20" s="39" t="str">
        <f t="shared" ca="1" si="2"/>
        <v>土</v>
      </c>
      <c r="M20" s="40" t="str">
        <f ca="1">IF(ISERROR(VLOOKUP(K20,指定!$J$4:$L$44,3,FALSE)),"",(VLOOKUP(K20,指定!$J$4:$L$44,3,FALSE)))</f>
        <v/>
      </c>
      <c r="N20" s="65"/>
      <c r="O20" s="66" t="s">
        <v>20</v>
      </c>
      <c r="P20" s="67"/>
      <c r="Q20" s="42"/>
      <c r="R20" s="42"/>
      <c r="S20" s="42"/>
      <c r="T20" s="57">
        <f t="shared" ca="1" si="3"/>
        <v>44681</v>
      </c>
    </row>
    <row r="21" spans="1:20" ht="39.950000000000003" customHeight="1" thickBot="1" x14ac:dyDescent="0.2">
      <c r="A21" s="49">
        <f t="shared" ca="1" si="4"/>
        <v>44666</v>
      </c>
      <c r="B21" s="39" t="str">
        <f t="shared" ca="1" si="0"/>
        <v>金</v>
      </c>
      <c r="C21" s="40" t="str">
        <f ca="1">IF(ISERROR(VLOOKUP(A21,指定!$J$4:$L$44,3,FALSE)),"",(VLOOKUP(A21,指定!$J$4:$L$44,3,FALSE)))</f>
        <v/>
      </c>
      <c r="D21" s="41"/>
      <c r="E21" s="66" t="s">
        <v>20</v>
      </c>
      <c r="F21" s="67"/>
      <c r="G21" s="42"/>
      <c r="H21" s="42"/>
      <c r="I21" s="42"/>
      <c r="K21" s="49" t="str">
        <f t="shared" ca="1" si="1"/>
        <v/>
      </c>
      <c r="L21" s="39" t="str">
        <f t="shared" ca="1" si="2"/>
        <v/>
      </c>
      <c r="M21" s="40" t="str">
        <f ca="1">IF(ISERROR(VLOOKUP(K21,指定!$J$4:$L$44,3,FALSE)),"",(VLOOKUP(K21,指定!$J$4:$L$44,3,FALSE)))</f>
        <v/>
      </c>
      <c r="N21" s="63"/>
      <c r="O21" s="64" t="s">
        <v>20</v>
      </c>
      <c r="P21" s="62"/>
      <c r="Q21" s="35"/>
      <c r="R21" s="42"/>
      <c r="S21" s="42"/>
      <c r="T21" s="57" t="str">
        <f t="shared" ca="1" si="3"/>
        <v/>
      </c>
    </row>
    <row r="22" spans="1:20" ht="39.950000000000003" customHeight="1" thickTop="1" thickBot="1" x14ac:dyDescent="0.2">
      <c r="A22" s="71">
        <f t="shared" ca="1" si="4"/>
        <v>44667</v>
      </c>
      <c r="B22" s="72" t="str">
        <f t="shared" ca="1" si="0"/>
        <v>土</v>
      </c>
      <c r="C22" s="73" t="str">
        <f ca="1">IF(ISERROR(VLOOKUP(A22,指定!$J$4:$L$44,3,FALSE)),"",(VLOOKUP(A22,指定!$J$4:$L$44,3,FALSE)))</f>
        <v/>
      </c>
      <c r="D22" s="74"/>
      <c r="E22" s="75" t="s">
        <v>20</v>
      </c>
      <c r="F22" s="76"/>
      <c r="G22" s="77"/>
      <c r="H22" s="77"/>
      <c r="I22" s="77"/>
      <c r="J22" s="78"/>
      <c r="K22" s="121" t="s">
        <v>23</v>
      </c>
      <c r="L22" s="122"/>
      <c r="M22" s="123"/>
      <c r="N22" s="132" t="s">
        <v>21</v>
      </c>
      <c r="O22" s="132"/>
      <c r="P22" s="124"/>
      <c r="Q22" s="125"/>
      <c r="R22" s="97" t="s">
        <v>41</v>
      </c>
      <c r="S22" s="98"/>
    </row>
    <row r="23" spans="1:20" ht="28.5" customHeight="1" thickTop="1" thickBot="1" x14ac:dyDescent="0.2">
      <c r="A23" s="108" t="s">
        <v>34</v>
      </c>
      <c r="B23" s="109"/>
      <c r="C23" s="109"/>
      <c r="D23" s="109" t="s">
        <v>32</v>
      </c>
      <c r="E23" s="109"/>
      <c r="F23" s="109"/>
      <c r="G23" s="92" t="s">
        <v>30</v>
      </c>
      <c r="H23" s="109" t="s">
        <v>35</v>
      </c>
      <c r="I23" s="109"/>
      <c r="J23" s="109" t="s">
        <v>33</v>
      </c>
      <c r="K23" s="109"/>
      <c r="L23" s="109"/>
      <c r="M23" s="110"/>
      <c r="N23" s="79" t="s">
        <v>22</v>
      </c>
      <c r="O23" s="80"/>
      <c r="P23" s="80"/>
      <c r="Q23" s="80"/>
      <c r="R23" s="81"/>
      <c r="S23" s="82"/>
    </row>
    <row r="24" spans="1:20" ht="27.75" customHeight="1" x14ac:dyDescent="0.15">
      <c r="A24" s="89"/>
      <c r="B24" s="90"/>
      <c r="C24" s="95" t="s">
        <v>42</v>
      </c>
      <c r="D24" s="111"/>
      <c r="E24" s="111"/>
      <c r="F24" s="111"/>
      <c r="G24" s="91"/>
      <c r="H24" s="111"/>
      <c r="I24" s="111"/>
      <c r="J24" s="111"/>
      <c r="K24" s="111"/>
      <c r="L24" s="111"/>
      <c r="M24" s="112"/>
      <c r="N24" s="68" t="s">
        <v>31</v>
      </c>
      <c r="O24" s="68"/>
      <c r="P24" s="68"/>
      <c r="Q24" s="68"/>
      <c r="R24" s="68"/>
      <c r="S24" s="43"/>
    </row>
    <row r="25" spans="1:20" s="45" customFormat="1" ht="20.100000000000001" customHeight="1" x14ac:dyDescent="0.15">
      <c r="A25" s="85"/>
      <c r="B25" s="86"/>
      <c r="C25" s="87"/>
      <c r="D25" s="126"/>
      <c r="E25" s="126"/>
      <c r="F25" s="126"/>
      <c r="G25" s="126"/>
      <c r="H25" s="126"/>
      <c r="I25" s="126"/>
      <c r="J25" s="128"/>
      <c r="K25" s="128"/>
      <c r="L25" s="128"/>
      <c r="M25" s="129"/>
      <c r="N25" s="44"/>
      <c r="O25" s="44"/>
      <c r="P25" s="44"/>
      <c r="Q25" s="34"/>
      <c r="R25" s="34"/>
      <c r="S25" s="43"/>
    </row>
    <row r="26" spans="1:20" s="45" customFormat="1" ht="20.100000000000001" customHeight="1" x14ac:dyDescent="0.2">
      <c r="A26" s="85"/>
      <c r="B26" s="86"/>
      <c r="C26" s="96" t="s">
        <v>43</v>
      </c>
      <c r="D26" s="126"/>
      <c r="E26" s="126"/>
      <c r="F26" s="126"/>
      <c r="G26" s="126"/>
      <c r="H26" s="126"/>
      <c r="I26" s="126"/>
      <c r="J26" s="128"/>
      <c r="K26" s="128"/>
      <c r="L26" s="128"/>
      <c r="M26" s="129"/>
      <c r="N26" s="113" t="s">
        <v>50</v>
      </c>
      <c r="O26" s="113"/>
      <c r="P26" s="114"/>
      <c r="Q26" s="114"/>
      <c r="R26" s="114"/>
      <c r="S26" s="55" t="s">
        <v>1</v>
      </c>
      <c r="T26" s="44"/>
    </row>
    <row r="27" spans="1:20" s="45" customFormat="1" ht="9.9499999999999993" customHeight="1" thickBot="1" x14ac:dyDescent="0.2">
      <c r="A27" s="88"/>
      <c r="B27" s="83"/>
      <c r="C27" s="84"/>
      <c r="D27" s="127"/>
      <c r="E27" s="127"/>
      <c r="F27" s="127"/>
      <c r="G27" s="127"/>
      <c r="H27" s="127"/>
      <c r="I27" s="127"/>
      <c r="J27" s="130"/>
      <c r="K27" s="130"/>
      <c r="L27" s="130"/>
      <c r="M27" s="131"/>
      <c r="N27" s="69"/>
      <c r="O27" s="69"/>
      <c r="P27" s="47"/>
      <c r="Q27" s="46"/>
      <c r="R27" s="46"/>
      <c r="S27" s="48"/>
    </row>
    <row r="31" spans="1:20" x14ac:dyDescent="0.15">
      <c r="C31" s="44"/>
    </row>
  </sheetData>
  <mergeCells count="29">
    <mergeCell ref="A2:S2"/>
    <mergeCell ref="A3:C3"/>
    <mergeCell ref="O3:S3"/>
    <mergeCell ref="A5:A6"/>
    <mergeCell ref="B5:B6"/>
    <mergeCell ref="C5:C6"/>
    <mergeCell ref="D5:G5"/>
    <mergeCell ref="K5:K6"/>
    <mergeCell ref="L5:L6"/>
    <mergeCell ref="M5:M6"/>
    <mergeCell ref="N26:O26"/>
    <mergeCell ref="P26:R26"/>
    <mergeCell ref="N5:Q5"/>
    <mergeCell ref="D6:F6"/>
    <mergeCell ref="N6:P6"/>
    <mergeCell ref="K22:M22"/>
    <mergeCell ref="P22:Q22"/>
    <mergeCell ref="D25:F27"/>
    <mergeCell ref="G25:G27"/>
    <mergeCell ref="H25:I27"/>
    <mergeCell ref="J25:M27"/>
    <mergeCell ref="N22:O22"/>
    <mergeCell ref="A23:C23"/>
    <mergeCell ref="D23:F23"/>
    <mergeCell ref="H23:I23"/>
    <mergeCell ref="J23:M23"/>
    <mergeCell ref="D24:F24"/>
    <mergeCell ref="H24:I24"/>
    <mergeCell ref="J24:M24"/>
  </mergeCells>
  <phoneticPr fontId="2"/>
  <conditionalFormatting sqref="B2:B5 L2:L4 L7:L21 B7:B22 B28:B1048576">
    <cfRule type="expression" dxfId="152" priority="5">
      <formula>MATCH(A2,祝日,0)&gt;0</formula>
    </cfRule>
    <cfRule type="cellIs" dxfId="151" priority="6" operator="equal">
      <formula>"日"</formula>
    </cfRule>
    <cfRule type="cellIs" dxfId="150" priority="7" operator="equal">
      <formula>"土"</formula>
    </cfRule>
  </conditionalFormatting>
  <conditionalFormatting sqref="L5">
    <cfRule type="expression" dxfId="149" priority="2">
      <formula>MATCH(K5,祝日,0)&gt;0</formula>
    </cfRule>
    <cfRule type="cellIs" dxfId="148" priority="3" operator="equal">
      <formula>"日"</formula>
    </cfRule>
    <cfRule type="cellIs" dxfId="147" priority="4" operator="equal">
      <formula>"土"</formula>
    </cfRule>
  </conditionalFormatting>
  <conditionalFormatting sqref="L28:L1048576">
    <cfRule type="expression" dxfId="146" priority="8">
      <formula>MATCH(#REF!,祝日,0)&gt;0</formula>
    </cfRule>
    <cfRule type="cellIs" dxfId="145" priority="9" operator="equal">
      <formula>"日"</formula>
    </cfRule>
    <cfRule type="cellIs" dxfId="144" priority="10" operator="equal">
      <formula>"土"</formula>
    </cfRule>
  </conditionalFormatting>
  <conditionalFormatting sqref="K19:S21">
    <cfRule type="expression" dxfId="143" priority="1">
      <formula>$K19=""</formula>
    </cfRule>
  </conditionalFormatting>
  <printOptions horizontalCentered="1" verticalCentered="1"/>
  <pageMargins left="0.19685039370078741" right="0.19685039370078741" top="0" bottom="0" header="0.19685039370078741" footer="0.19685039370078741"/>
  <pageSetup paperSize="9" scale="7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zoomScale="80" zoomScaleNormal="80" zoomScaleSheetLayoutView="80" workbookViewId="0">
      <selection activeCell="A2" sqref="A2:S2"/>
    </sheetView>
  </sheetViews>
  <sheetFormatPr defaultRowHeight="13.5" x14ac:dyDescent="0.15"/>
  <cols>
    <col min="1" max="1" width="3.625" style="45" customWidth="1"/>
    <col min="2" max="2" width="3.25" style="33" customWidth="1"/>
    <col min="3" max="3" width="35.625" style="33" customWidth="1"/>
    <col min="4" max="4" width="9" style="33"/>
    <col min="5" max="5" width="2.625" style="33" customWidth="1"/>
    <col min="6" max="6" width="9" style="33"/>
    <col min="7" max="7" width="5.625" style="33" customWidth="1"/>
    <col min="8" max="8" width="9" style="33"/>
    <col min="9" max="9" width="15.625" style="33" customWidth="1"/>
    <col min="10" max="10" width="5.625" style="34" customWidth="1"/>
    <col min="11" max="11" width="3.625" style="45" customWidth="1"/>
    <col min="12" max="12" width="3.25" style="33" customWidth="1"/>
    <col min="13" max="13" width="35.625" style="33" customWidth="1"/>
    <col min="14" max="14" width="9" style="33"/>
    <col min="15" max="15" width="2.625" style="33" customWidth="1"/>
    <col min="16" max="16" width="9" style="33"/>
    <col min="17" max="17" width="5.625" style="33" customWidth="1"/>
    <col min="18" max="18" width="9" style="33"/>
    <col min="19" max="19" width="15.625" style="33" customWidth="1"/>
    <col min="20" max="20" width="14.375" style="33" bestFit="1" customWidth="1"/>
    <col min="21" max="16384" width="9" style="33"/>
  </cols>
  <sheetData>
    <row r="1" spans="1:20" s="60" customFormat="1" ht="21.75" customHeight="1" x14ac:dyDescent="0.15">
      <c r="A1" s="58">
        <f ca="1">RIGHT(CELL("filename",A1),LEN(CELL("filename",A1))-FIND("]",CELL("filename",A1)))*1</f>
        <v>5</v>
      </c>
      <c r="B1" s="59" t="s">
        <v>25</v>
      </c>
      <c r="D1" s="61">
        <f ca="1">IF(A1&gt;3,DATE(指定!$A$4,$A$1,1),DATE(指定!$A$4+1,$A$1,1))</f>
        <v>44682</v>
      </c>
      <c r="E1" s="60" t="s">
        <v>20</v>
      </c>
      <c r="F1" s="61">
        <f ca="1">IF(A1&gt;3,DATE(指定!$A$4,$A$1+1,1)-1,DATE(指定!$A$4+1,$A$1+1,1)-1)</f>
        <v>44712</v>
      </c>
    </row>
    <row r="2" spans="1:20" ht="28.5" customHeight="1" x14ac:dyDescent="0.2">
      <c r="A2" s="133" t="s">
        <v>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20" ht="14.25" x14ac:dyDescent="0.15">
      <c r="A3" s="134" t="str">
        <f ca="1">"　　　（　"&amp;指定!$A$7&amp;"　"&amp;YEAR($D$1)-2018&amp;"年　　"&amp;$A$1&amp;"月分　）"</f>
        <v>　　　（　令和　4年　　5月分　）</v>
      </c>
      <c r="B3" s="134"/>
      <c r="C3" s="134"/>
      <c r="N3" s="34"/>
      <c r="O3" s="135" t="str">
        <f>指定!B4&amp;" 　《 ＴＡ  ・  ＲＡ 》"</f>
        <v>生物資源産業学部 　《 ＴＡ  ・  ＲＡ 》</v>
      </c>
      <c r="P3" s="135"/>
      <c r="Q3" s="135"/>
      <c r="R3" s="135"/>
      <c r="S3" s="135"/>
    </row>
    <row r="4" spans="1:20" ht="6.75" customHeight="1" x14ac:dyDescent="0.15"/>
    <row r="5" spans="1:20" ht="15.75" customHeight="1" x14ac:dyDescent="0.15">
      <c r="A5" s="136" t="s">
        <v>15</v>
      </c>
      <c r="B5" s="138" t="s">
        <v>0</v>
      </c>
      <c r="C5" s="140" t="s">
        <v>37</v>
      </c>
      <c r="D5" s="115" t="s">
        <v>16</v>
      </c>
      <c r="E5" s="116"/>
      <c r="F5" s="116"/>
      <c r="G5" s="117"/>
      <c r="H5" s="36" t="s">
        <v>24</v>
      </c>
      <c r="I5" s="36" t="s">
        <v>36</v>
      </c>
      <c r="J5" s="51"/>
      <c r="K5" s="136" t="s">
        <v>15</v>
      </c>
      <c r="L5" s="138" t="s">
        <v>0</v>
      </c>
      <c r="M5" s="140" t="s">
        <v>37</v>
      </c>
      <c r="N5" s="115" t="s">
        <v>17</v>
      </c>
      <c r="O5" s="116"/>
      <c r="P5" s="116"/>
      <c r="Q5" s="117"/>
      <c r="R5" s="36" t="s">
        <v>24</v>
      </c>
      <c r="S5" s="36" t="s">
        <v>36</v>
      </c>
    </row>
    <row r="6" spans="1:20" ht="15" customHeight="1" x14ac:dyDescent="0.15">
      <c r="A6" s="137"/>
      <c r="B6" s="139"/>
      <c r="C6" s="141"/>
      <c r="D6" s="118" t="s">
        <v>18</v>
      </c>
      <c r="E6" s="119"/>
      <c r="F6" s="120"/>
      <c r="G6" s="100" t="s">
        <v>19</v>
      </c>
      <c r="H6" s="37" t="s">
        <v>1</v>
      </c>
      <c r="I6" s="38" t="s">
        <v>38</v>
      </c>
      <c r="J6" s="50"/>
      <c r="K6" s="137"/>
      <c r="L6" s="139"/>
      <c r="M6" s="141"/>
      <c r="N6" s="118" t="s">
        <v>18</v>
      </c>
      <c r="O6" s="119"/>
      <c r="P6" s="120"/>
      <c r="Q6" s="100" t="s">
        <v>19</v>
      </c>
      <c r="R6" s="37" t="s">
        <v>1</v>
      </c>
      <c r="S6" s="38" t="s">
        <v>38</v>
      </c>
    </row>
    <row r="7" spans="1:20" ht="39.950000000000003" customHeight="1" x14ac:dyDescent="0.15">
      <c r="A7" s="49">
        <f ca="1">D1</f>
        <v>44682</v>
      </c>
      <c r="B7" s="39" t="str">
        <f ca="1">TEXT(A7,"aaa")</f>
        <v>日</v>
      </c>
      <c r="C7" s="40" t="str">
        <f ca="1">IF(ISERROR(VLOOKUP(A7,指定!$J$4:$L$44,3,FALSE)),"",(VLOOKUP(A7,指定!$J$4:$L$44,3,FALSE)))</f>
        <v/>
      </c>
      <c r="D7" s="41"/>
      <c r="E7" s="105" t="s">
        <v>20</v>
      </c>
      <c r="F7" s="106"/>
      <c r="G7" s="42"/>
      <c r="H7" s="42"/>
      <c r="I7" s="42"/>
      <c r="K7" s="49">
        <f ca="1">A7+16</f>
        <v>44698</v>
      </c>
      <c r="L7" s="39" t="str">
        <f ca="1">TEXT(K7,"aaa")</f>
        <v>火</v>
      </c>
      <c r="M7" s="40" t="str">
        <f ca="1">IF(ISERROR(VLOOKUP(K7,指定!$J$4:$L$44,3,FALSE)),"",(VLOOKUP(K7,指定!$J$4:$L$44,3,FALSE)))</f>
        <v/>
      </c>
      <c r="N7" s="104"/>
      <c r="O7" s="105" t="s">
        <v>20</v>
      </c>
      <c r="P7" s="106"/>
      <c r="Q7" s="42"/>
      <c r="R7" s="42"/>
      <c r="S7" s="42"/>
      <c r="T7" s="57">
        <f ca="1">K7</f>
        <v>44698</v>
      </c>
    </row>
    <row r="8" spans="1:20" ht="39.950000000000003" customHeight="1" x14ac:dyDescent="0.15">
      <c r="A8" s="49">
        <f ca="1">A7+1</f>
        <v>44683</v>
      </c>
      <c r="B8" s="39" t="str">
        <f t="shared" ref="B8:B22" ca="1" si="0">TEXT(A8,"aaa")</f>
        <v>月</v>
      </c>
      <c r="C8" s="40" t="str">
        <f ca="1">IF(ISERROR(VLOOKUP(A8,指定!$J$4:$L$44,3,FALSE)),"",(VLOOKUP(A8,指定!$J$4:$L$44,3,FALSE)))</f>
        <v/>
      </c>
      <c r="D8" s="41"/>
      <c r="E8" s="105" t="s">
        <v>20</v>
      </c>
      <c r="F8" s="106"/>
      <c r="G8" s="42"/>
      <c r="H8" s="42"/>
      <c r="I8" s="42"/>
      <c r="K8" s="49">
        <f t="shared" ref="K8:K21" ca="1" si="1">IF(K7&lt;$F$1,K7+1,"")</f>
        <v>44699</v>
      </c>
      <c r="L8" s="39" t="str">
        <f t="shared" ref="L8:L21" ca="1" si="2">TEXT(K8,"aaa")</f>
        <v>水</v>
      </c>
      <c r="M8" s="40" t="str">
        <f ca="1">IF(ISERROR(VLOOKUP(K8,指定!$J$4:$L$44,3,FALSE)),"",(VLOOKUP(K8,指定!$J$4:$L$44,3,FALSE)))</f>
        <v/>
      </c>
      <c r="N8" s="104"/>
      <c r="O8" s="105" t="s">
        <v>20</v>
      </c>
      <c r="P8" s="106"/>
      <c r="Q8" s="42"/>
      <c r="R8" s="42"/>
      <c r="S8" s="42"/>
      <c r="T8" s="57">
        <f t="shared" ref="T8:T21" ca="1" si="3">K8</f>
        <v>44699</v>
      </c>
    </row>
    <row r="9" spans="1:20" ht="39.950000000000003" customHeight="1" x14ac:dyDescent="0.15">
      <c r="A9" s="49">
        <f t="shared" ref="A9:A22" ca="1" si="4">A8+1</f>
        <v>44684</v>
      </c>
      <c r="B9" s="39" t="str">
        <f t="shared" ca="1" si="0"/>
        <v>火</v>
      </c>
      <c r="C9" s="40" t="str">
        <f ca="1">IF(ISERROR(VLOOKUP(A9,指定!$J$4:$L$44,3,FALSE)),"",(VLOOKUP(A9,指定!$J$4:$L$44,3,FALSE)))</f>
        <v/>
      </c>
      <c r="D9" s="41"/>
      <c r="E9" s="105" t="s">
        <v>20</v>
      </c>
      <c r="F9" s="106"/>
      <c r="G9" s="42"/>
      <c r="H9" s="42"/>
      <c r="I9" s="42"/>
      <c r="K9" s="49">
        <f t="shared" ca="1" si="1"/>
        <v>44700</v>
      </c>
      <c r="L9" s="39" t="str">
        <f t="shared" ca="1" si="2"/>
        <v>木</v>
      </c>
      <c r="M9" s="40" t="str">
        <f ca="1">IF(ISERROR(VLOOKUP(K9,指定!$J$4:$L$44,3,FALSE)),"",(VLOOKUP(K9,指定!$J$4:$L$44,3,FALSE)))</f>
        <v/>
      </c>
      <c r="N9" s="104"/>
      <c r="O9" s="105" t="s">
        <v>20</v>
      </c>
      <c r="P9" s="106"/>
      <c r="Q9" s="42"/>
      <c r="R9" s="42"/>
      <c r="S9" s="42"/>
      <c r="T9" s="57">
        <f t="shared" ca="1" si="3"/>
        <v>44700</v>
      </c>
    </row>
    <row r="10" spans="1:20" ht="39.950000000000003" customHeight="1" x14ac:dyDescent="0.15">
      <c r="A10" s="49">
        <f t="shared" ca="1" si="4"/>
        <v>44685</v>
      </c>
      <c r="B10" s="39" t="str">
        <f t="shared" ca="1" si="0"/>
        <v>水</v>
      </c>
      <c r="C10" s="40" t="str">
        <f ca="1">IF(ISERROR(VLOOKUP(A10,指定!$J$4:$L$44,3,FALSE)),"",(VLOOKUP(A10,指定!$J$4:$L$44,3,FALSE)))</f>
        <v/>
      </c>
      <c r="D10" s="41"/>
      <c r="E10" s="105" t="s">
        <v>20</v>
      </c>
      <c r="F10" s="106"/>
      <c r="G10" s="42"/>
      <c r="H10" s="42"/>
      <c r="I10" s="42"/>
      <c r="K10" s="49">
        <f t="shared" ca="1" si="1"/>
        <v>44701</v>
      </c>
      <c r="L10" s="39" t="str">
        <f t="shared" ca="1" si="2"/>
        <v>金</v>
      </c>
      <c r="M10" s="40" t="str">
        <f ca="1">IF(ISERROR(VLOOKUP(K10,指定!$J$4:$L$44,3,FALSE)),"",(VLOOKUP(K10,指定!$J$4:$L$44,3,FALSE)))</f>
        <v/>
      </c>
      <c r="N10" s="104"/>
      <c r="O10" s="105" t="s">
        <v>20</v>
      </c>
      <c r="P10" s="106"/>
      <c r="Q10" s="42"/>
      <c r="R10" s="42"/>
      <c r="S10" s="42"/>
      <c r="T10" s="57">
        <f t="shared" ca="1" si="3"/>
        <v>44701</v>
      </c>
    </row>
    <row r="11" spans="1:20" ht="39.950000000000003" customHeight="1" x14ac:dyDescent="0.15">
      <c r="A11" s="49">
        <f t="shared" ca="1" si="4"/>
        <v>44686</v>
      </c>
      <c r="B11" s="39" t="str">
        <f t="shared" ca="1" si="0"/>
        <v>木</v>
      </c>
      <c r="C11" s="40" t="str">
        <f ca="1">IF(ISERROR(VLOOKUP(A11,指定!$J$4:$L$44,3,FALSE)),"",(VLOOKUP(A11,指定!$J$4:$L$44,3,FALSE)))</f>
        <v/>
      </c>
      <c r="D11" s="41"/>
      <c r="E11" s="105" t="s">
        <v>20</v>
      </c>
      <c r="F11" s="106"/>
      <c r="G11" s="42"/>
      <c r="H11" s="42"/>
      <c r="I11" s="42"/>
      <c r="K11" s="49">
        <f t="shared" ca="1" si="1"/>
        <v>44702</v>
      </c>
      <c r="L11" s="39" t="str">
        <f t="shared" ca="1" si="2"/>
        <v>土</v>
      </c>
      <c r="M11" s="40" t="str">
        <f ca="1">IF(ISERROR(VLOOKUP(K11,指定!$J$4:$L$44,3,FALSE)),"",(VLOOKUP(K11,指定!$J$4:$L$44,3,FALSE)))</f>
        <v/>
      </c>
      <c r="N11" s="104"/>
      <c r="O11" s="105" t="s">
        <v>20</v>
      </c>
      <c r="P11" s="106"/>
      <c r="Q11" s="42"/>
      <c r="R11" s="42"/>
      <c r="S11" s="42"/>
      <c r="T11" s="57">
        <f t="shared" ca="1" si="3"/>
        <v>44702</v>
      </c>
    </row>
    <row r="12" spans="1:20" ht="39.950000000000003" customHeight="1" x14ac:dyDescent="0.15">
      <c r="A12" s="49">
        <f t="shared" ca="1" si="4"/>
        <v>44687</v>
      </c>
      <c r="B12" s="39" t="str">
        <f t="shared" ca="1" si="0"/>
        <v>金</v>
      </c>
      <c r="C12" s="40" t="str">
        <f ca="1">IF(ISERROR(VLOOKUP(A12,指定!$J$4:$L$44,3,FALSE)),"",(VLOOKUP(A12,指定!$J$4:$L$44,3,FALSE)))</f>
        <v/>
      </c>
      <c r="D12" s="41"/>
      <c r="E12" s="105" t="s">
        <v>20</v>
      </c>
      <c r="F12" s="106"/>
      <c r="G12" s="42"/>
      <c r="H12" s="42"/>
      <c r="I12" s="42"/>
      <c r="K12" s="49">
        <f t="shared" ca="1" si="1"/>
        <v>44703</v>
      </c>
      <c r="L12" s="39" t="str">
        <f t="shared" ca="1" si="2"/>
        <v>日</v>
      </c>
      <c r="M12" s="40" t="str">
        <f ca="1">IF(ISERROR(VLOOKUP(K12,指定!$J$4:$L$44,3,FALSE)),"",(VLOOKUP(K12,指定!$J$4:$L$44,3,FALSE)))</f>
        <v/>
      </c>
      <c r="N12" s="104"/>
      <c r="O12" s="105" t="s">
        <v>20</v>
      </c>
      <c r="P12" s="106"/>
      <c r="Q12" s="42"/>
      <c r="R12" s="42"/>
      <c r="S12" s="42"/>
      <c r="T12" s="57">
        <f t="shared" ca="1" si="3"/>
        <v>44703</v>
      </c>
    </row>
    <row r="13" spans="1:20" ht="39.950000000000003" customHeight="1" x14ac:dyDescent="0.15">
      <c r="A13" s="49">
        <f t="shared" ca="1" si="4"/>
        <v>44688</v>
      </c>
      <c r="B13" s="39" t="str">
        <f t="shared" ca="1" si="0"/>
        <v>土</v>
      </c>
      <c r="C13" s="40" t="str">
        <f ca="1">IF(ISERROR(VLOOKUP(A13,指定!$J$4:$L$44,3,FALSE)),"",(VLOOKUP(A13,指定!$J$4:$L$44,3,FALSE)))</f>
        <v/>
      </c>
      <c r="D13" s="41"/>
      <c r="E13" s="105" t="s">
        <v>20</v>
      </c>
      <c r="F13" s="106"/>
      <c r="G13" s="42"/>
      <c r="H13" s="42"/>
      <c r="I13" s="42"/>
      <c r="K13" s="49">
        <f t="shared" ca="1" si="1"/>
        <v>44704</v>
      </c>
      <c r="L13" s="39" t="str">
        <f t="shared" ca="1" si="2"/>
        <v>月</v>
      </c>
      <c r="M13" s="40" t="str">
        <f ca="1">IF(ISERROR(VLOOKUP(K13,指定!$J$4:$L$44,3,FALSE)),"",(VLOOKUP(K13,指定!$J$4:$L$44,3,FALSE)))</f>
        <v/>
      </c>
      <c r="N13" s="104"/>
      <c r="O13" s="105" t="s">
        <v>20</v>
      </c>
      <c r="P13" s="106"/>
      <c r="Q13" s="42"/>
      <c r="R13" s="42"/>
      <c r="S13" s="42"/>
      <c r="T13" s="57">
        <f t="shared" ca="1" si="3"/>
        <v>44704</v>
      </c>
    </row>
    <row r="14" spans="1:20" ht="39.950000000000003" customHeight="1" x14ac:dyDescent="0.15">
      <c r="A14" s="49">
        <f t="shared" ca="1" si="4"/>
        <v>44689</v>
      </c>
      <c r="B14" s="39" t="str">
        <f t="shared" ca="1" si="0"/>
        <v>日</v>
      </c>
      <c r="C14" s="40" t="str">
        <f ca="1">IF(ISERROR(VLOOKUP(A14,指定!$J$4:$L$44,3,FALSE)),"",(VLOOKUP(A14,指定!$J$4:$L$44,3,FALSE)))</f>
        <v/>
      </c>
      <c r="D14" s="41"/>
      <c r="E14" s="105" t="s">
        <v>20</v>
      </c>
      <c r="F14" s="106"/>
      <c r="G14" s="42"/>
      <c r="H14" s="42"/>
      <c r="I14" s="42"/>
      <c r="K14" s="49">
        <f t="shared" ca="1" si="1"/>
        <v>44705</v>
      </c>
      <c r="L14" s="39" t="str">
        <f t="shared" ca="1" si="2"/>
        <v>火</v>
      </c>
      <c r="M14" s="40" t="str">
        <f ca="1">IF(ISERROR(VLOOKUP(K14,指定!$J$4:$L$44,3,FALSE)),"",(VLOOKUP(K14,指定!$J$4:$L$44,3,FALSE)))</f>
        <v/>
      </c>
      <c r="N14" s="104"/>
      <c r="O14" s="105" t="s">
        <v>20</v>
      </c>
      <c r="P14" s="106"/>
      <c r="Q14" s="42"/>
      <c r="R14" s="42"/>
      <c r="S14" s="42"/>
      <c r="T14" s="57">
        <f t="shared" ca="1" si="3"/>
        <v>44705</v>
      </c>
    </row>
    <row r="15" spans="1:20" ht="39.950000000000003" customHeight="1" x14ac:dyDescent="0.15">
      <c r="A15" s="49">
        <f t="shared" ca="1" si="4"/>
        <v>44690</v>
      </c>
      <c r="B15" s="39" t="str">
        <f t="shared" ca="1" si="0"/>
        <v>月</v>
      </c>
      <c r="C15" s="40" t="str">
        <f ca="1">IF(ISERROR(VLOOKUP(A15,指定!$J$4:$L$44,3,FALSE)),"",(VLOOKUP(A15,指定!$J$4:$L$44,3,FALSE)))</f>
        <v/>
      </c>
      <c r="D15" s="41"/>
      <c r="E15" s="105" t="s">
        <v>20</v>
      </c>
      <c r="F15" s="106"/>
      <c r="G15" s="42"/>
      <c r="H15" s="42"/>
      <c r="I15" s="42"/>
      <c r="K15" s="49">
        <f t="shared" ca="1" si="1"/>
        <v>44706</v>
      </c>
      <c r="L15" s="39" t="str">
        <f t="shared" ca="1" si="2"/>
        <v>水</v>
      </c>
      <c r="M15" s="40" t="str">
        <f ca="1">IF(ISERROR(VLOOKUP(K15,指定!$J$4:$L$44,3,FALSE)),"",(VLOOKUP(K15,指定!$J$4:$L$44,3,FALSE)))</f>
        <v/>
      </c>
      <c r="N15" s="104"/>
      <c r="O15" s="105" t="s">
        <v>20</v>
      </c>
      <c r="P15" s="106"/>
      <c r="Q15" s="42"/>
      <c r="R15" s="42"/>
      <c r="S15" s="42"/>
      <c r="T15" s="57">
        <f t="shared" ca="1" si="3"/>
        <v>44706</v>
      </c>
    </row>
    <row r="16" spans="1:20" ht="39.950000000000003" customHeight="1" x14ac:dyDescent="0.15">
      <c r="A16" s="49">
        <f t="shared" ca="1" si="4"/>
        <v>44691</v>
      </c>
      <c r="B16" s="39" t="str">
        <f t="shared" ca="1" si="0"/>
        <v>火</v>
      </c>
      <c r="C16" s="40" t="str">
        <f ca="1">IF(ISERROR(VLOOKUP(A16,指定!$J$4:$L$44,3,FALSE)),"",(VLOOKUP(A16,指定!$J$4:$L$44,3,FALSE)))</f>
        <v/>
      </c>
      <c r="D16" s="41"/>
      <c r="E16" s="105" t="s">
        <v>20</v>
      </c>
      <c r="F16" s="106"/>
      <c r="G16" s="42"/>
      <c r="H16" s="42"/>
      <c r="I16" s="42"/>
      <c r="K16" s="49">
        <f t="shared" ca="1" si="1"/>
        <v>44707</v>
      </c>
      <c r="L16" s="39" t="str">
        <f t="shared" ca="1" si="2"/>
        <v>木</v>
      </c>
      <c r="M16" s="40" t="str">
        <f ca="1">IF(ISERROR(VLOOKUP(K16,指定!$J$4:$L$44,3,FALSE)),"",(VLOOKUP(K16,指定!$J$4:$L$44,3,FALSE)))</f>
        <v/>
      </c>
      <c r="N16" s="104"/>
      <c r="O16" s="105" t="s">
        <v>20</v>
      </c>
      <c r="P16" s="106"/>
      <c r="Q16" s="42"/>
      <c r="R16" s="42"/>
      <c r="S16" s="42"/>
      <c r="T16" s="57">
        <f t="shared" ca="1" si="3"/>
        <v>44707</v>
      </c>
    </row>
    <row r="17" spans="1:20" ht="39.950000000000003" customHeight="1" x14ac:dyDescent="0.15">
      <c r="A17" s="49">
        <f t="shared" ca="1" si="4"/>
        <v>44692</v>
      </c>
      <c r="B17" s="39" t="str">
        <f t="shared" ca="1" si="0"/>
        <v>水</v>
      </c>
      <c r="C17" s="40" t="str">
        <f ca="1">IF(ISERROR(VLOOKUP(A17,指定!$J$4:$L$44,3,FALSE)),"",(VLOOKUP(A17,指定!$J$4:$L$44,3,FALSE)))</f>
        <v/>
      </c>
      <c r="D17" s="41"/>
      <c r="E17" s="105" t="s">
        <v>20</v>
      </c>
      <c r="F17" s="106"/>
      <c r="G17" s="42"/>
      <c r="H17" s="42"/>
      <c r="I17" s="42"/>
      <c r="K17" s="49">
        <f t="shared" ca="1" si="1"/>
        <v>44708</v>
      </c>
      <c r="L17" s="39" t="str">
        <f t="shared" ca="1" si="2"/>
        <v>金</v>
      </c>
      <c r="M17" s="40" t="str">
        <f ca="1">IF(ISERROR(VLOOKUP(K17,指定!$J$4:$L$44,3,FALSE)),"",(VLOOKUP(K17,指定!$J$4:$L$44,3,FALSE)))</f>
        <v/>
      </c>
      <c r="N17" s="104"/>
      <c r="O17" s="105" t="s">
        <v>20</v>
      </c>
      <c r="P17" s="106"/>
      <c r="Q17" s="42"/>
      <c r="R17" s="42"/>
      <c r="S17" s="42"/>
      <c r="T17" s="57">
        <f t="shared" ca="1" si="3"/>
        <v>44708</v>
      </c>
    </row>
    <row r="18" spans="1:20" ht="39.950000000000003" customHeight="1" x14ac:dyDescent="0.15">
      <c r="A18" s="49">
        <f t="shared" ca="1" si="4"/>
        <v>44693</v>
      </c>
      <c r="B18" s="39" t="str">
        <f t="shared" ca="1" si="0"/>
        <v>木</v>
      </c>
      <c r="C18" s="40" t="str">
        <f ca="1">IF(ISERROR(VLOOKUP(A18,指定!$J$4:$L$44,3,FALSE)),"",(VLOOKUP(A18,指定!$J$4:$L$44,3,FALSE)))</f>
        <v/>
      </c>
      <c r="D18" s="41"/>
      <c r="E18" s="105" t="s">
        <v>20</v>
      </c>
      <c r="F18" s="106"/>
      <c r="G18" s="42"/>
      <c r="H18" s="42"/>
      <c r="I18" s="42"/>
      <c r="K18" s="49">
        <f t="shared" ca="1" si="1"/>
        <v>44709</v>
      </c>
      <c r="L18" s="39" t="str">
        <f t="shared" ca="1" si="2"/>
        <v>土</v>
      </c>
      <c r="M18" s="40" t="str">
        <f ca="1">IF(ISERROR(VLOOKUP(K18,指定!$J$4:$L$44,3,FALSE)),"",(VLOOKUP(K18,指定!$J$4:$L$44,3,FALSE)))</f>
        <v/>
      </c>
      <c r="N18" s="104"/>
      <c r="O18" s="105" t="s">
        <v>20</v>
      </c>
      <c r="P18" s="106"/>
      <c r="Q18" s="42"/>
      <c r="R18" s="42"/>
      <c r="S18" s="42"/>
      <c r="T18" s="57">
        <f t="shared" ca="1" si="3"/>
        <v>44709</v>
      </c>
    </row>
    <row r="19" spans="1:20" ht="39.950000000000003" customHeight="1" x14ac:dyDescent="0.15">
      <c r="A19" s="49">
        <f t="shared" ca="1" si="4"/>
        <v>44694</v>
      </c>
      <c r="B19" s="39" t="str">
        <f t="shared" ca="1" si="0"/>
        <v>金</v>
      </c>
      <c r="C19" s="40" t="str">
        <f ca="1">IF(ISERROR(VLOOKUP(A19,指定!$J$4:$L$44,3,FALSE)),"",(VLOOKUP(A19,指定!$J$4:$L$44,3,FALSE)))</f>
        <v/>
      </c>
      <c r="D19" s="41"/>
      <c r="E19" s="105" t="s">
        <v>20</v>
      </c>
      <c r="F19" s="106"/>
      <c r="G19" s="42"/>
      <c r="H19" s="42"/>
      <c r="I19" s="42"/>
      <c r="K19" s="49">
        <f t="shared" ca="1" si="1"/>
        <v>44710</v>
      </c>
      <c r="L19" s="39" t="str">
        <f t="shared" ca="1" si="2"/>
        <v>日</v>
      </c>
      <c r="M19" s="40" t="str">
        <f ca="1">IF(ISERROR(VLOOKUP(K19,指定!$J$4:$L$44,3,FALSE)),"",(VLOOKUP(K19,指定!$J$4:$L$44,3,FALSE)))</f>
        <v/>
      </c>
      <c r="N19" s="104"/>
      <c r="O19" s="105" t="s">
        <v>20</v>
      </c>
      <c r="P19" s="106"/>
      <c r="Q19" s="42"/>
      <c r="R19" s="42"/>
      <c r="S19" s="42"/>
      <c r="T19" s="57">
        <f t="shared" ca="1" si="3"/>
        <v>44710</v>
      </c>
    </row>
    <row r="20" spans="1:20" ht="39.950000000000003" customHeight="1" x14ac:dyDescent="0.15">
      <c r="A20" s="49">
        <f t="shared" ca="1" si="4"/>
        <v>44695</v>
      </c>
      <c r="B20" s="39" t="str">
        <f t="shared" ca="1" si="0"/>
        <v>土</v>
      </c>
      <c r="C20" s="40" t="str">
        <f ca="1">IF(ISERROR(VLOOKUP(A20,指定!$J$4:$L$44,3,FALSE)),"",(VLOOKUP(A20,指定!$J$4:$L$44,3,FALSE)))</f>
        <v/>
      </c>
      <c r="D20" s="41"/>
      <c r="E20" s="105" t="s">
        <v>20</v>
      </c>
      <c r="F20" s="106"/>
      <c r="G20" s="42"/>
      <c r="H20" s="42"/>
      <c r="I20" s="42"/>
      <c r="K20" s="49">
        <f t="shared" ca="1" si="1"/>
        <v>44711</v>
      </c>
      <c r="L20" s="39" t="str">
        <f t="shared" ca="1" si="2"/>
        <v>月</v>
      </c>
      <c r="M20" s="40" t="str">
        <f ca="1">IF(ISERROR(VLOOKUP(K20,指定!$J$4:$L$44,3,FALSE)),"",(VLOOKUP(K20,指定!$J$4:$L$44,3,FALSE)))</f>
        <v/>
      </c>
      <c r="N20" s="104"/>
      <c r="O20" s="105" t="s">
        <v>20</v>
      </c>
      <c r="P20" s="106"/>
      <c r="Q20" s="42"/>
      <c r="R20" s="42"/>
      <c r="S20" s="42"/>
      <c r="T20" s="57">
        <f t="shared" ca="1" si="3"/>
        <v>44711</v>
      </c>
    </row>
    <row r="21" spans="1:20" ht="39.950000000000003" customHeight="1" thickBot="1" x14ac:dyDescent="0.2">
      <c r="A21" s="49">
        <f t="shared" ca="1" si="4"/>
        <v>44696</v>
      </c>
      <c r="B21" s="39" t="str">
        <f t="shared" ca="1" si="0"/>
        <v>日</v>
      </c>
      <c r="C21" s="40" t="str">
        <f ca="1">IF(ISERROR(VLOOKUP(A21,指定!$J$4:$L$44,3,FALSE)),"",(VLOOKUP(A21,指定!$J$4:$L$44,3,FALSE)))</f>
        <v/>
      </c>
      <c r="D21" s="41"/>
      <c r="E21" s="105" t="s">
        <v>20</v>
      </c>
      <c r="F21" s="106"/>
      <c r="G21" s="42"/>
      <c r="H21" s="42"/>
      <c r="I21" s="42"/>
      <c r="K21" s="49">
        <f t="shared" ca="1" si="1"/>
        <v>44712</v>
      </c>
      <c r="L21" s="39" t="str">
        <f t="shared" ca="1" si="2"/>
        <v>火</v>
      </c>
      <c r="M21" s="40" t="str">
        <f ca="1">IF(ISERROR(VLOOKUP(K21,指定!$J$4:$L$44,3,FALSE)),"",(VLOOKUP(K21,指定!$J$4:$L$44,3,FALSE)))</f>
        <v/>
      </c>
      <c r="N21" s="101"/>
      <c r="O21" s="102" t="s">
        <v>20</v>
      </c>
      <c r="P21" s="103"/>
      <c r="Q21" s="35"/>
      <c r="R21" s="42"/>
      <c r="S21" s="42"/>
      <c r="T21" s="57">
        <f t="shared" ca="1" si="3"/>
        <v>44712</v>
      </c>
    </row>
    <row r="22" spans="1:20" ht="39.950000000000003" customHeight="1" thickTop="1" thickBot="1" x14ac:dyDescent="0.2">
      <c r="A22" s="71">
        <f t="shared" ca="1" si="4"/>
        <v>44697</v>
      </c>
      <c r="B22" s="72" t="str">
        <f t="shared" ca="1" si="0"/>
        <v>月</v>
      </c>
      <c r="C22" s="73" t="str">
        <f ca="1">IF(ISERROR(VLOOKUP(A22,指定!$J$4:$L$44,3,FALSE)),"",(VLOOKUP(A22,指定!$J$4:$L$44,3,FALSE)))</f>
        <v/>
      </c>
      <c r="D22" s="74"/>
      <c r="E22" s="75" t="s">
        <v>20</v>
      </c>
      <c r="F22" s="76"/>
      <c r="G22" s="77"/>
      <c r="H22" s="77"/>
      <c r="I22" s="77"/>
      <c r="J22" s="78"/>
      <c r="K22" s="121" t="s">
        <v>23</v>
      </c>
      <c r="L22" s="122"/>
      <c r="M22" s="123"/>
      <c r="N22" s="132" t="s">
        <v>21</v>
      </c>
      <c r="O22" s="132"/>
      <c r="P22" s="124"/>
      <c r="Q22" s="125"/>
      <c r="R22" s="97" t="s">
        <v>41</v>
      </c>
      <c r="S22" s="98"/>
    </row>
    <row r="23" spans="1:20" ht="28.5" customHeight="1" thickTop="1" thickBot="1" x14ac:dyDescent="0.2">
      <c r="A23" s="108" t="s">
        <v>34</v>
      </c>
      <c r="B23" s="109"/>
      <c r="C23" s="109"/>
      <c r="D23" s="109" t="s">
        <v>32</v>
      </c>
      <c r="E23" s="109"/>
      <c r="F23" s="109"/>
      <c r="G23" s="92" t="s">
        <v>30</v>
      </c>
      <c r="H23" s="109" t="s">
        <v>35</v>
      </c>
      <c r="I23" s="109"/>
      <c r="J23" s="109" t="s">
        <v>33</v>
      </c>
      <c r="K23" s="109"/>
      <c r="L23" s="109"/>
      <c r="M23" s="110"/>
      <c r="N23" s="79" t="s">
        <v>22</v>
      </c>
      <c r="O23" s="80"/>
      <c r="P23" s="80"/>
      <c r="Q23" s="80"/>
      <c r="R23" s="81"/>
      <c r="S23" s="82"/>
    </row>
    <row r="24" spans="1:20" ht="27.75" customHeight="1" x14ac:dyDescent="0.15">
      <c r="A24" s="89"/>
      <c r="B24" s="90"/>
      <c r="C24" s="95" t="s">
        <v>42</v>
      </c>
      <c r="D24" s="111"/>
      <c r="E24" s="111"/>
      <c r="F24" s="111"/>
      <c r="G24" s="99"/>
      <c r="H24" s="111"/>
      <c r="I24" s="111"/>
      <c r="J24" s="111"/>
      <c r="K24" s="111"/>
      <c r="L24" s="111"/>
      <c r="M24" s="112"/>
      <c r="N24" s="68" t="s">
        <v>31</v>
      </c>
      <c r="O24" s="68"/>
      <c r="P24" s="68"/>
      <c r="Q24" s="68"/>
      <c r="R24" s="68"/>
      <c r="S24" s="43"/>
    </row>
    <row r="25" spans="1:20" s="45" customFormat="1" ht="20.100000000000001" customHeight="1" x14ac:dyDescent="0.15">
      <c r="A25" s="85"/>
      <c r="B25" s="86"/>
      <c r="C25" s="87"/>
      <c r="D25" s="126"/>
      <c r="E25" s="126"/>
      <c r="F25" s="126"/>
      <c r="G25" s="126"/>
      <c r="H25" s="126"/>
      <c r="I25" s="126"/>
      <c r="J25" s="128"/>
      <c r="K25" s="128"/>
      <c r="L25" s="128"/>
      <c r="M25" s="129"/>
      <c r="N25" s="44"/>
      <c r="O25" s="44"/>
      <c r="P25" s="44"/>
      <c r="Q25" s="34"/>
      <c r="R25" s="34"/>
      <c r="S25" s="43"/>
    </row>
    <row r="26" spans="1:20" s="45" customFormat="1" ht="20.100000000000001" customHeight="1" x14ac:dyDescent="0.2">
      <c r="A26" s="85"/>
      <c r="B26" s="86"/>
      <c r="C26" s="96" t="s">
        <v>44</v>
      </c>
      <c r="D26" s="126"/>
      <c r="E26" s="126"/>
      <c r="F26" s="126"/>
      <c r="G26" s="126"/>
      <c r="H26" s="126"/>
      <c r="I26" s="126"/>
      <c r="J26" s="128"/>
      <c r="K26" s="128"/>
      <c r="L26" s="128"/>
      <c r="M26" s="129"/>
      <c r="N26" s="113" t="str">
        <f>指定!C3</f>
        <v>学務係</v>
      </c>
      <c r="O26" s="113"/>
      <c r="P26" s="142" t="str">
        <f>指定!C4</f>
        <v>　　　　　　</v>
      </c>
      <c r="Q26" s="142"/>
      <c r="R26" s="142"/>
      <c r="S26" s="55" t="s">
        <v>1</v>
      </c>
      <c r="T26" s="44"/>
    </row>
    <row r="27" spans="1:20" s="45" customFormat="1" ht="9.9499999999999993" customHeight="1" thickBot="1" x14ac:dyDescent="0.2">
      <c r="A27" s="88"/>
      <c r="B27" s="83"/>
      <c r="C27" s="84"/>
      <c r="D27" s="127"/>
      <c r="E27" s="127"/>
      <c r="F27" s="127"/>
      <c r="G27" s="127"/>
      <c r="H27" s="127"/>
      <c r="I27" s="127"/>
      <c r="J27" s="130"/>
      <c r="K27" s="130"/>
      <c r="L27" s="130"/>
      <c r="M27" s="131"/>
      <c r="N27" s="69"/>
      <c r="O27" s="69"/>
      <c r="P27" s="47"/>
      <c r="Q27" s="46"/>
      <c r="R27" s="46"/>
      <c r="S27" s="48"/>
    </row>
    <row r="31" spans="1:20" x14ac:dyDescent="0.15">
      <c r="C31" s="44"/>
    </row>
  </sheetData>
  <mergeCells count="29">
    <mergeCell ref="K22:M22"/>
    <mergeCell ref="N22:O22"/>
    <mergeCell ref="P22:Q22"/>
    <mergeCell ref="P26:R26"/>
    <mergeCell ref="A23:C23"/>
    <mergeCell ref="D23:F23"/>
    <mergeCell ref="H23:I23"/>
    <mergeCell ref="J23:M23"/>
    <mergeCell ref="D24:F24"/>
    <mergeCell ref="H24:I24"/>
    <mergeCell ref="J24:M24"/>
    <mergeCell ref="D25:F27"/>
    <mergeCell ref="G25:G27"/>
    <mergeCell ref="H25:I27"/>
    <mergeCell ref="J25:M27"/>
    <mergeCell ref="N26:O26"/>
    <mergeCell ref="A2:S2"/>
    <mergeCell ref="A3:C3"/>
    <mergeCell ref="O3:S3"/>
    <mergeCell ref="A5:A6"/>
    <mergeCell ref="B5:B6"/>
    <mergeCell ref="C5:C6"/>
    <mergeCell ref="D5:G5"/>
    <mergeCell ref="K5:K6"/>
    <mergeCell ref="L5:L6"/>
    <mergeCell ref="M5:M6"/>
    <mergeCell ref="N5:Q5"/>
    <mergeCell ref="D6:F6"/>
    <mergeCell ref="N6:P6"/>
  </mergeCells>
  <phoneticPr fontId="2"/>
  <conditionalFormatting sqref="B2 L2:L4 L7:L21 B7:B22 B28:B1048576 B4:B5">
    <cfRule type="expression" dxfId="142" priority="11">
      <formula>MATCH(A2,祝日,0)&gt;0</formula>
    </cfRule>
    <cfRule type="cellIs" dxfId="141" priority="12" operator="equal">
      <formula>"日"</formula>
    </cfRule>
    <cfRule type="cellIs" dxfId="140" priority="13" operator="equal">
      <formula>"土"</formula>
    </cfRule>
  </conditionalFormatting>
  <conditionalFormatting sqref="L5">
    <cfRule type="expression" dxfId="139" priority="8">
      <formula>MATCH(K5,祝日,0)&gt;0</formula>
    </cfRule>
    <cfRule type="cellIs" dxfId="138" priority="9" operator="equal">
      <formula>"日"</formula>
    </cfRule>
    <cfRule type="cellIs" dxfId="137" priority="10" operator="equal">
      <formula>"土"</formula>
    </cfRule>
  </conditionalFormatting>
  <conditionalFormatting sqref="L28:L1048576">
    <cfRule type="expression" dxfId="136" priority="14">
      <formula>MATCH(#REF!,祝日,0)&gt;0</formula>
    </cfRule>
    <cfRule type="cellIs" dxfId="135" priority="15" operator="equal">
      <formula>"日"</formula>
    </cfRule>
    <cfRule type="cellIs" dxfId="134" priority="16" operator="equal">
      <formula>"土"</formula>
    </cfRule>
  </conditionalFormatting>
  <conditionalFormatting sqref="K19:S21">
    <cfRule type="expression" dxfId="133" priority="7">
      <formula>$K19=""</formula>
    </cfRule>
  </conditionalFormatting>
  <conditionalFormatting sqref="B3">
    <cfRule type="expression" dxfId="132" priority="1">
      <formula>MATCH(A3,祝日,0)&gt;0</formula>
    </cfRule>
    <cfRule type="cellIs" dxfId="131" priority="2" operator="equal">
      <formula>"日"</formula>
    </cfRule>
    <cfRule type="cellIs" dxfId="130" priority="3" operator="equal">
      <formula>"土"</formula>
    </cfRule>
  </conditionalFormatting>
  <printOptions horizontalCentered="1" verticalCentered="1"/>
  <pageMargins left="0.19685039370078741" right="0.19685039370078741" top="0" bottom="0" header="0.19685039370078741" footer="0.19685039370078741"/>
  <pageSetup paperSize="9" scale="7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zoomScale="80" zoomScaleNormal="80" zoomScaleSheetLayoutView="80" workbookViewId="0">
      <selection activeCell="W6" sqref="W6"/>
    </sheetView>
  </sheetViews>
  <sheetFormatPr defaultRowHeight="13.5" x14ac:dyDescent="0.15"/>
  <cols>
    <col min="1" max="1" width="3.625" style="45" customWidth="1"/>
    <col min="2" max="2" width="3.25" style="33" customWidth="1"/>
    <col min="3" max="3" width="35.625" style="33" customWidth="1"/>
    <col min="4" max="4" width="9" style="33"/>
    <col min="5" max="5" width="2.625" style="33" customWidth="1"/>
    <col min="6" max="6" width="9" style="33"/>
    <col min="7" max="7" width="5.625" style="33" customWidth="1"/>
    <col min="8" max="8" width="9" style="33"/>
    <col min="9" max="9" width="15.625" style="33" customWidth="1"/>
    <col min="10" max="10" width="5.625" style="34" customWidth="1"/>
    <col min="11" max="11" width="3.625" style="45" customWidth="1"/>
    <col min="12" max="12" width="3.25" style="33" customWidth="1"/>
    <col min="13" max="13" width="35.625" style="33" customWidth="1"/>
    <col min="14" max="14" width="9" style="33"/>
    <col min="15" max="15" width="2.625" style="33" customWidth="1"/>
    <col min="16" max="16" width="9" style="33"/>
    <col min="17" max="17" width="5.625" style="33" customWidth="1"/>
    <col min="18" max="18" width="9" style="33"/>
    <col min="19" max="19" width="15.625" style="33" customWidth="1"/>
    <col min="20" max="20" width="14.375" style="33" bestFit="1" customWidth="1"/>
    <col min="21" max="16384" width="9" style="33"/>
  </cols>
  <sheetData>
    <row r="1" spans="1:20" s="60" customFormat="1" ht="21.75" customHeight="1" x14ac:dyDescent="0.15">
      <c r="A1" s="58">
        <f ca="1">RIGHT(CELL("filename",A1),LEN(CELL("filename",A1))-FIND("]",CELL("filename",A1)))*1</f>
        <v>6</v>
      </c>
      <c r="B1" s="59" t="s">
        <v>25</v>
      </c>
      <c r="D1" s="61">
        <f ca="1">IF(A1&gt;3,DATE(指定!$A$4,$A$1,1),DATE(指定!$A$4+1,$A$1,1))</f>
        <v>44713</v>
      </c>
      <c r="E1" s="60" t="s">
        <v>20</v>
      </c>
      <c r="F1" s="61">
        <f ca="1">IF(A1&gt;3,DATE(指定!$A$4,$A$1+1,1)-1,DATE(指定!$A$4+1,$A$1+1,1)-1)</f>
        <v>44742</v>
      </c>
    </row>
    <row r="2" spans="1:20" ht="28.5" customHeight="1" x14ac:dyDescent="0.2">
      <c r="A2" s="133" t="s">
        <v>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20" ht="14.25" x14ac:dyDescent="0.15">
      <c r="A3" s="134" t="str">
        <f ca="1">"　　　（　"&amp;指定!$A$7&amp;"　"&amp;YEAR($D$1)-2018&amp;"年　　"&amp;$A$1&amp;"月分　）"</f>
        <v>　　　（　令和　4年　　6月分　）</v>
      </c>
      <c r="B3" s="134"/>
      <c r="C3" s="134"/>
      <c r="N3" s="34"/>
      <c r="O3" s="143" t="str">
        <f>指定!B4&amp;" 　《 ＴＡ  ・  ＲＡ 》"</f>
        <v>生物資源産業学部 　《 ＴＡ  ・  ＲＡ 》</v>
      </c>
      <c r="P3" s="143"/>
      <c r="Q3" s="143"/>
      <c r="R3" s="143"/>
      <c r="S3" s="143"/>
    </row>
    <row r="4" spans="1:20" ht="6.75" customHeight="1" x14ac:dyDescent="0.15"/>
    <row r="5" spans="1:20" ht="15.75" customHeight="1" x14ac:dyDescent="0.15">
      <c r="A5" s="136" t="s">
        <v>15</v>
      </c>
      <c r="B5" s="138" t="s">
        <v>0</v>
      </c>
      <c r="C5" s="140" t="s">
        <v>37</v>
      </c>
      <c r="D5" s="115" t="s">
        <v>16</v>
      </c>
      <c r="E5" s="116"/>
      <c r="F5" s="116"/>
      <c r="G5" s="117"/>
      <c r="H5" s="36" t="s">
        <v>24</v>
      </c>
      <c r="I5" s="36" t="s">
        <v>36</v>
      </c>
      <c r="J5" s="51"/>
      <c r="K5" s="136" t="s">
        <v>15</v>
      </c>
      <c r="L5" s="138" t="s">
        <v>0</v>
      </c>
      <c r="M5" s="140" t="s">
        <v>37</v>
      </c>
      <c r="N5" s="115" t="s">
        <v>17</v>
      </c>
      <c r="O5" s="116"/>
      <c r="P5" s="116"/>
      <c r="Q5" s="117"/>
      <c r="R5" s="36" t="s">
        <v>24</v>
      </c>
      <c r="S5" s="36" t="s">
        <v>36</v>
      </c>
    </row>
    <row r="6" spans="1:20" ht="15" customHeight="1" x14ac:dyDescent="0.15">
      <c r="A6" s="137"/>
      <c r="B6" s="139"/>
      <c r="C6" s="141"/>
      <c r="D6" s="118" t="s">
        <v>18</v>
      </c>
      <c r="E6" s="119"/>
      <c r="F6" s="120"/>
      <c r="G6" s="100" t="s">
        <v>19</v>
      </c>
      <c r="H6" s="37" t="s">
        <v>1</v>
      </c>
      <c r="I6" s="38" t="s">
        <v>38</v>
      </c>
      <c r="J6" s="50"/>
      <c r="K6" s="137"/>
      <c r="L6" s="139"/>
      <c r="M6" s="141"/>
      <c r="N6" s="118" t="s">
        <v>18</v>
      </c>
      <c r="O6" s="119"/>
      <c r="P6" s="120"/>
      <c r="Q6" s="100" t="s">
        <v>19</v>
      </c>
      <c r="R6" s="37" t="s">
        <v>1</v>
      </c>
      <c r="S6" s="38" t="s">
        <v>38</v>
      </c>
    </row>
    <row r="7" spans="1:20" ht="39.950000000000003" customHeight="1" x14ac:dyDescent="0.15">
      <c r="A7" s="49">
        <f ca="1">D1</f>
        <v>44713</v>
      </c>
      <c r="B7" s="39" t="str">
        <f ca="1">TEXT(A7,"aaa")</f>
        <v>水</v>
      </c>
      <c r="C7" s="40" t="str">
        <f ca="1">IF(ISERROR(VLOOKUP(A7,指定!$J$4:$L$44,3,FALSE)),"",(VLOOKUP(A7,指定!$J$4:$L$44,3,FALSE)))</f>
        <v/>
      </c>
      <c r="D7" s="41"/>
      <c r="E7" s="105" t="s">
        <v>20</v>
      </c>
      <c r="F7" s="106"/>
      <c r="G7" s="42"/>
      <c r="H7" s="42"/>
      <c r="I7" s="42"/>
      <c r="K7" s="49">
        <f ca="1">A7+16</f>
        <v>44729</v>
      </c>
      <c r="L7" s="39" t="str">
        <f ca="1">TEXT(K7,"aaa")</f>
        <v>金</v>
      </c>
      <c r="M7" s="40" t="str">
        <f ca="1">IF(ISERROR(VLOOKUP(K7,指定!$J$4:$L$44,3,FALSE)),"",(VLOOKUP(K7,指定!$J$4:$L$44,3,FALSE)))</f>
        <v/>
      </c>
      <c r="N7" s="104"/>
      <c r="O7" s="105" t="s">
        <v>20</v>
      </c>
      <c r="P7" s="106"/>
      <c r="Q7" s="42"/>
      <c r="R7" s="42"/>
      <c r="S7" s="42"/>
      <c r="T7" s="57">
        <f ca="1">K7</f>
        <v>44729</v>
      </c>
    </row>
    <row r="8" spans="1:20" ht="39.950000000000003" customHeight="1" x14ac:dyDescent="0.15">
      <c r="A8" s="49">
        <f ca="1">A7+1</f>
        <v>44714</v>
      </c>
      <c r="B8" s="39" t="str">
        <f t="shared" ref="B8:B22" ca="1" si="0">TEXT(A8,"aaa")</f>
        <v>木</v>
      </c>
      <c r="C8" s="40" t="str">
        <f ca="1">IF(ISERROR(VLOOKUP(A8,指定!$J$4:$L$44,3,FALSE)),"",(VLOOKUP(A8,指定!$J$4:$L$44,3,FALSE)))</f>
        <v/>
      </c>
      <c r="D8" s="41"/>
      <c r="E8" s="105" t="s">
        <v>20</v>
      </c>
      <c r="F8" s="106"/>
      <c r="G8" s="42"/>
      <c r="H8" s="42"/>
      <c r="I8" s="42"/>
      <c r="K8" s="49">
        <f t="shared" ref="K8:K21" ca="1" si="1">IF(K7&lt;$F$1,K7+1,"")</f>
        <v>44730</v>
      </c>
      <c r="L8" s="39" t="str">
        <f t="shared" ref="L8:L21" ca="1" si="2">TEXT(K8,"aaa")</f>
        <v>土</v>
      </c>
      <c r="M8" s="40" t="str">
        <f ca="1">IF(ISERROR(VLOOKUP(K8,指定!$J$4:$L$44,3,FALSE)),"",(VLOOKUP(K8,指定!$J$4:$L$44,3,FALSE)))</f>
        <v/>
      </c>
      <c r="N8" s="104"/>
      <c r="O8" s="105" t="s">
        <v>20</v>
      </c>
      <c r="P8" s="106"/>
      <c r="Q8" s="42"/>
      <c r="R8" s="42"/>
      <c r="S8" s="42"/>
      <c r="T8" s="57">
        <f t="shared" ref="T8:T21" ca="1" si="3">K8</f>
        <v>44730</v>
      </c>
    </row>
    <row r="9" spans="1:20" ht="39.950000000000003" customHeight="1" x14ac:dyDescent="0.15">
      <c r="A9" s="49">
        <f t="shared" ref="A9:A22" ca="1" si="4">A8+1</f>
        <v>44715</v>
      </c>
      <c r="B9" s="39" t="str">
        <f t="shared" ca="1" si="0"/>
        <v>金</v>
      </c>
      <c r="C9" s="40" t="str">
        <f ca="1">IF(ISERROR(VLOOKUP(A9,指定!$J$4:$L$44,3,FALSE)),"",(VLOOKUP(A9,指定!$J$4:$L$44,3,FALSE)))</f>
        <v/>
      </c>
      <c r="D9" s="41"/>
      <c r="E9" s="105" t="s">
        <v>20</v>
      </c>
      <c r="F9" s="106"/>
      <c r="G9" s="42"/>
      <c r="H9" s="42"/>
      <c r="I9" s="42"/>
      <c r="K9" s="49">
        <f t="shared" ca="1" si="1"/>
        <v>44731</v>
      </c>
      <c r="L9" s="39" t="str">
        <f t="shared" ca="1" si="2"/>
        <v>日</v>
      </c>
      <c r="M9" s="40" t="str">
        <f ca="1">IF(ISERROR(VLOOKUP(K9,指定!$J$4:$L$44,3,FALSE)),"",(VLOOKUP(K9,指定!$J$4:$L$44,3,FALSE)))</f>
        <v/>
      </c>
      <c r="N9" s="104"/>
      <c r="O9" s="105" t="s">
        <v>20</v>
      </c>
      <c r="P9" s="106"/>
      <c r="Q9" s="42"/>
      <c r="R9" s="42"/>
      <c r="S9" s="42"/>
      <c r="T9" s="57">
        <f t="shared" ca="1" si="3"/>
        <v>44731</v>
      </c>
    </row>
    <row r="10" spans="1:20" ht="39.950000000000003" customHeight="1" x14ac:dyDescent="0.15">
      <c r="A10" s="49">
        <f t="shared" ca="1" si="4"/>
        <v>44716</v>
      </c>
      <c r="B10" s="39" t="str">
        <f t="shared" ca="1" si="0"/>
        <v>土</v>
      </c>
      <c r="C10" s="40" t="str">
        <f ca="1">IF(ISERROR(VLOOKUP(A10,指定!$J$4:$L$44,3,FALSE)),"",(VLOOKUP(A10,指定!$J$4:$L$44,3,FALSE)))</f>
        <v/>
      </c>
      <c r="D10" s="41"/>
      <c r="E10" s="105" t="s">
        <v>20</v>
      </c>
      <c r="F10" s="106"/>
      <c r="G10" s="42"/>
      <c r="H10" s="42"/>
      <c r="I10" s="42"/>
      <c r="K10" s="49">
        <f t="shared" ca="1" si="1"/>
        <v>44732</v>
      </c>
      <c r="L10" s="39" t="str">
        <f t="shared" ca="1" si="2"/>
        <v>月</v>
      </c>
      <c r="M10" s="40" t="str">
        <f ca="1">IF(ISERROR(VLOOKUP(K10,指定!$J$4:$L$44,3,FALSE)),"",(VLOOKUP(K10,指定!$J$4:$L$44,3,FALSE)))</f>
        <v/>
      </c>
      <c r="N10" s="104"/>
      <c r="O10" s="105" t="s">
        <v>20</v>
      </c>
      <c r="P10" s="106"/>
      <c r="Q10" s="42"/>
      <c r="R10" s="42"/>
      <c r="S10" s="42"/>
      <c r="T10" s="57">
        <f t="shared" ca="1" si="3"/>
        <v>44732</v>
      </c>
    </row>
    <row r="11" spans="1:20" ht="39.950000000000003" customHeight="1" x14ac:dyDescent="0.15">
      <c r="A11" s="49">
        <f t="shared" ca="1" si="4"/>
        <v>44717</v>
      </c>
      <c r="B11" s="39" t="str">
        <f t="shared" ca="1" si="0"/>
        <v>日</v>
      </c>
      <c r="C11" s="40" t="str">
        <f ca="1">IF(ISERROR(VLOOKUP(A11,指定!$J$4:$L$44,3,FALSE)),"",(VLOOKUP(A11,指定!$J$4:$L$44,3,FALSE)))</f>
        <v/>
      </c>
      <c r="D11" s="41"/>
      <c r="E11" s="105" t="s">
        <v>20</v>
      </c>
      <c r="F11" s="106"/>
      <c r="G11" s="42"/>
      <c r="H11" s="42"/>
      <c r="I11" s="42"/>
      <c r="K11" s="49">
        <f t="shared" ca="1" si="1"/>
        <v>44733</v>
      </c>
      <c r="L11" s="39" t="str">
        <f t="shared" ca="1" si="2"/>
        <v>火</v>
      </c>
      <c r="M11" s="40" t="str">
        <f ca="1">IF(ISERROR(VLOOKUP(K11,指定!$J$4:$L$44,3,FALSE)),"",(VLOOKUP(K11,指定!$J$4:$L$44,3,FALSE)))</f>
        <v/>
      </c>
      <c r="N11" s="104"/>
      <c r="O11" s="105" t="s">
        <v>20</v>
      </c>
      <c r="P11" s="106"/>
      <c r="Q11" s="42"/>
      <c r="R11" s="42"/>
      <c r="S11" s="42"/>
      <c r="T11" s="57">
        <f t="shared" ca="1" si="3"/>
        <v>44733</v>
      </c>
    </row>
    <row r="12" spans="1:20" ht="39.950000000000003" customHeight="1" x14ac:dyDescent="0.15">
      <c r="A12" s="49">
        <f t="shared" ca="1" si="4"/>
        <v>44718</v>
      </c>
      <c r="B12" s="39" t="str">
        <f t="shared" ca="1" si="0"/>
        <v>月</v>
      </c>
      <c r="C12" s="40" t="str">
        <f ca="1">IF(ISERROR(VLOOKUP(A12,指定!$J$4:$L$44,3,FALSE)),"",(VLOOKUP(A12,指定!$J$4:$L$44,3,FALSE)))</f>
        <v/>
      </c>
      <c r="D12" s="41"/>
      <c r="E12" s="105" t="s">
        <v>20</v>
      </c>
      <c r="F12" s="106"/>
      <c r="G12" s="42"/>
      <c r="H12" s="42"/>
      <c r="I12" s="42"/>
      <c r="K12" s="49">
        <f t="shared" ca="1" si="1"/>
        <v>44734</v>
      </c>
      <c r="L12" s="39" t="str">
        <f t="shared" ca="1" si="2"/>
        <v>水</v>
      </c>
      <c r="M12" s="40" t="str">
        <f ca="1">IF(ISERROR(VLOOKUP(K12,指定!$J$4:$L$44,3,FALSE)),"",(VLOOKUP(K12,指定!$J$4:$L$44,3,FALSE)))</f>
        <v/>
      </c>
      <c r="N12" s="104"/>
      <c r="O12" s="105" t="s">
        <v>20</v>
      </c>
      <c r="P12" s="106"/>
      <c r="Q12" s="42"/>
      <c r="R12" s="42"/>
      <c r="S12" s="42"/>
      <c r="T12" s="57">
        <f t="shared" ca="1" si="3"/>
        <v>44734</v>
      </c>
    </row>
    <row r="13" spans="1:20" ht="39.950000000000003" customHeight="1" x14ac:dyDescent="0.15">
      <c r="A13" s="49">
        <f t="shared" ca="1" si="4"/>
        <v>44719</v>
      </c>
      <c r="B13" s="39" t="str">
        <f t="shared" ca="1" si="0"/>
        <v>火</v>
      </c>
      <c r="C13" s="40" t="str">
        <f ca="1">IF(ISERROR(VLOOKUP(A13,指定!$J$4:$L$44,3,FALSE)),"",(VLOOKUP(A13,指定!$J$4:$L$44,3,FALSE)))</f>
        <v/>
      </c>
      <c r="D13" s="41"/>
      <c r="E13" s="105" t="s">
        <v>20</v>
      </c>
      <c r="F13" s="106"/>
      <c r="G13" s="42"/>
      <c r="H13" s="42"/>
      <c r="I13" s="42"/>
      <c r="K13" s="49">
        <f t="shared" ca="1" si="1"/>
        <v>44735</v>
      </c>
      <c r="L13" s="39" t="str">
        <f t="shared" ca="1" si="2"/>
        <v>木</v>
      </c>
      <c r="M13" s="40" t="str">
        <f ca="1">IF(ISERROR(VLOOKUP(K13,指定!$J$4:$L$44,3,FALSE)),"",(VLOOKUP(K13,指定!$J$4:$L$44,3,FALSE)))</f>
        <v/>
      </c>
      <c r="N13" s="104"/>
      <c r="O13" s="105" t="s">
        <v>20</v>
      </c>
      <c r="P13" s="106"/>
      <c r="Q13" s="42"/>
      <c r="R13" s="42"/>
      <c r="S13" s="42"/>
      <c r="T13" s="57">
        <f t="shared" ca="1" si="3"/>
        <v>44735</v>
      </c>
    </row>
    <row r="14" spans="1:20" ht="39.950000000000003" customHeight="1" x14ac:dyDescent="0.15">
      <c r="A14" s="49">
        <f t="shared" ca="1" si="4"/>
        <v>44720</v>
      </c>
      <c r="B14" s="39" t="str">
        <f t="shared" ca="1" si="0"/>
        <v>水</v>
      </c>
      <c r="C14" s="40" t="str">
        <f ca="1">IF(ISERROR(VLOOKUP(A14,指定!$J$4:$L$44,3,FALSE)),"",(VLOOKUP(A14,指定!$J$4:$L$44,3,FALSE)))</f>
        <v/>
      </c>
      <c r="D14" s="41"/>
      <c r="E14" s="105" t="s">
        <v>20</v>
      </c>
      <c r="F14" s="106"/>
      <c r="G14" s="42"/>
      <c r="H14" s="42"/>
      <c r="I14" s="42"/>
      <c r="K14" s="49">
        <f t="shared" ca="1" si="1"/>
        <v>44736</v>
      </c>
      <c r="L14" s="39" t="str">
        <f t="shared" ca="1" si="2"/>
        <v>金</v>
      </c>
      <c r="M14" s="40" t="str">
        <f ca="1">IF(ISERROR(VLOOKUP(K14,指定!$J$4:$L$44,3,FALSE)),"",(VLOOKUP(K14,指定!$J$4:$L$44,3,FALSE)))</f>
        <v/>
      </c>
      <c r="N14" s="104"/>
      <c r="O14" s="105" t="s">
        <v>20</v>
      </c>
      <c r="P14" s="106"/>
      <c r="Q14" s="42"/>
      <c r="R14" s="42"/>
      <c r="S14" s="42"/>
      <c r="T14" s="57">
        <f t="shared" ca="1" si="3"/>
        <v>44736</v>
      </c>
    </row>
    <row r="15" spans="1:20" ht="39.950000000000003" customHeight="1" x14ac:dyDescent="0.15">
      <c r="A15" s="49">
        <f t="shared" ca="1" si="4"/>
        <v>44721</v>
      </c>
      <c r="B15" s="39" t="str">
        <f t="shared" ca="1" si="0"/>
        <v>木</v>
      </c>
      <c r="C15" s="40" t="str">
        <f ca="1">IF(ISERROR(VLOOKUP(A15,指定!$J$4:$L$44,3,FALSE)),"",(VLOOKUP(A15,指定!$J$4:$L$44,3,FALSE)))</f>
        <v/>
      </c>
      <c r="D15" s="41"/>
      <c r="E15" s="105" t="s">
        <v>20</v>
      </c>
      <c r="F15" s="106"/>
      <c r="G15" s="42"/>
      <c r="H15" s="42"/>
      <c r="I15" s="42"/>
      <c r="K15" s="49">
        <f t="shared" ca="1" si="1"/>
        <v>44737</v>
      </c>
      <c r="L15" s="39" t="str">
        <f t="shared" ca="1" si="2"/>
        <v>土</v>
      </c>
      <c r="M15" s="40" t="str">
        <f ca="1">IF(ISERROR(VLOOKUP(K15,指定!$J$4:$L$44,3,FALSE)),"",(VLOOKUP(K15,指定!$J$4:$L$44,3,FALSE)))</f>
        <v/>
      </c>
      <c r="N15" s="104"/>
      <c r="O15" s="105" t="s">
        <v>20</v>
      </c>
      <c r="P15" s="106"/>
      <c r="Q15" s="42"/>
      <c r="R15" s="42"/>
      <c r="S15" s="42"/>
      <c r="T15" s="57">
        <f t="shared" ca="1" si="3"/>
        <v>44737</v>
      </c>
    </row>
    <row r="16" spans="1:20" ht="39.950000000000003" customHeight="1" x14ac:dyDescent="0.15">
      <c r="A16" s="49">
        <f t="shared" ca="1" si="4"/>
        <v>44722</v>
      </c>
      <c r="B16" s="39" t="str">
        <f t="shared" ca="1" si="0"/>
        <v>金</v>
      </c>
      <c r="C16" s="40" t="str">
        <f ca="1">IF(ISERROR(VLOOKUP(A16,指定!$J$4:$L$44,3,FALSE)),"",(VLOOKUP(A16,指定!$J$4:$L$44,3,FALSE)))</f>
        <v/>
      </c>
      <c r="D16" s="41"/>
      <c r="E16" s="105" t="s">
        <v>20</v>
      </c>
      <c r="F16" s="106"/>
      <c r="G16" s="42"/>
      <c r="H16" s="42"/>
      <c r="I16" s="42"/>
      <c r="K16" s="49">
        <f t="shared" ca="1" si="1"/>
        <v>44738</v>
      </c>
      <c r="L16" s="39" t="str">
        <f t="shared" ca="1" si="2"/>
        <v>日</v>
      </c>
      <c r="M16" s="40" t="str">
        <f ca="1">IF(ISERROR(VLOOKUP(K16,指定!$J$4:$L$44,3,FALSE)),"",(VLOOKUP(K16,指定!$J$4:$L$44,3,FALSE)))</f>
        <v/>
      </c>
      <c r="N16" s="104"/>
      <c r="O16" s="105" t="s">
        <v>20</v>
      </c>
      <c r="P16" s="106"/>
      <c r="Q16" s="42"/>
      <c r="R16" s="42"/>
      <c r="S16" s="42"/>
      <c r="T16" s="57">
        <f t="shared" ca="1" si="3"/>
        <v>44738</v>
      </c>
    </row>
    <row r="17" spans="1:20" ht="39.950000000000003" customHeight="1" x14ac:dyDescent="0.15">
      <c r="A17" s="49">
        <f t="shared" ca="1" si="4"/>
        <v>44723</v>
      </c>
      <c r="B17" s="39" t="str">
        <f t="shared" ca="1" si="0"/>
        <v>土</v>
      </c>
      <c r="C17" s="40" t="str">
        <f ca="1">IF(ISERROR(VLOOKUP(A17,指定!$J$4:$L$44,3,FALSE)),"",(VLOOKUP(A17,指定!$J$4:$L$44,3,FALSE)))</f>
        <v/>
      </c>
      <c r="D17" s="41"/>
      <c r="E17" s="105" t="s">
        <v>20</v>
      </c>
      <c r="F17" s="106"/>
      <c r="G17" s="42"/>
      <c r="H17" s="42"/>
      <c r="I17" s="42"/>
      <c r="K17" s="49">
        <f t="shared" ca="1" si="1"/>
        <v>44739</v>
      </c>
      <c r="L17" s="39" t="str">
        <f t="shared" ca="1" si="2"/>
        <v>月</v>
      </c>
      <c r="M17" s="40" t="str">
        <f ca="1">IF(ISERROR(VLOOKUP(K17,指定!$J$4:$L$44,3,FALSE)),"",(VLOOKUP(K17,指定!$J$4:$L$44,3,FALSE)))</f>
        <v/>
      </c>
      <c r="N17" s="104"/>
      <c r="O17" s="105" t="s">
        <v>20</v>
      </c>
      <c r="P17" s="106"/>
      <c r="Q17" s="42"/>
      <c r="R17" s="42"/>
      <c r="S17" s="42"/>
      <c r="T17" s="57">
        <f t="shared" ca="1" si="3"/>
        <v>44739</v>
      </c>
    </row>
    <row r="18" spans="1:20" ht="39.950000000000003" customHeight="1" x14ac:dyDescent="0.15">
      <c r="A18" s="49">
        <f t="shared" ca="1" si="4"/>
        <v>44724</v>
      </c>
      <c r="B18" s="39" t="str">
        <f t="shared" ca="1" si="0"/>
        <v>日</v>
      </c>
      <c r="C18" s="40" t="str">
        <f ca="1">IF(ISERROR(VLOOKUP(A18,指定!$J$4:$L$44,3,FALSE)),"",(VLOOKUP(A18,指定!$J$4:$L$44,3,FALSE)))</f>
        <v/>
      </c>
      <c r="D18" s="41"/>
      <c r="E18" s="105" t="s">
        <v>20</v>
      </c>
      <c r="F18" s="106"/>
      <c r="G18" s="42"/>
      <c r="H18" s="42"/>
      <c r="I18" s="42"/>
      <c r="K18" s="49">
        <f t="shared" ca="1" si="1"/>
        <v>44740</v>
      </c>
      <c r="L18" s="39" t="str">
        <f t="shared" ca="1" si="2"/>
        <v>火</v>
      </c>
      <c r="M18" s="40" t="str">
        <f ca="1">IF(ISERROR(VLOOKUP(K18,指定!$J$4:$L$44,3,FALSE)),"",(VLOOKUP(K18,指定!$J$4:$L$44,3,FALSE)))</f>
        <v/>
      </c>
      <c r="N18" s="104"/>
      <c r="O18" s="105" t="s">
        <v>20</v>
      </c>
      <c r="P18" s="106"/>
      <c r="Q18" s="42"/>
      <c r="R18" s="42"/>
      <c r="S18" s="42"/>
      <c r="T18" s="57">
        <f t="shared" ca="1" si="3"/>
        <v>44740</v>
      </c>
    </row>
    <row r="19" spans="1:20" ht="39.950000000000003" customHeight="1" x14ac:dyDescent="0.15">
      <c r="A19" s="49">
        <f t="shared" ca="1" si="4"/>
        <v>44725</v>
      </c>
      <c r="B19" s="39" t="str">
        <f t="shared" ca="1" si="0"/>
        <v>月</v>
      </c>
      <c r="C19" s="40" t="str">
        <f ca="1">IF(ISERROR(VLOOKUP(A19,指定!$J$4:$L$44,3,FALSE)),"",(VLOOKUP(A19,指定!$J$4:$L$44,3,FALSE)))</f>
        <v/>
      </c>
      <c r="D19" s="41"/>
      <c r="E19" s="105" t="s">
        <v>20</v>
      </c>
      <c r="F19" s="106"/>
      <c r="G19" s="42"/>
      <c r="H19" s="42"/>
      <c r="I19" s="42"/>
      <c r="K19" s="49">
        <f t="shared" ca="1" si="1"/>
        <v>44741</v>
      </c>
      <c r="L19" s="39" t="str">
        <f t="shared" ca="1" si="2"/>
        <v>水</v>
      </c>
      <c r="M19" s="40" t="str">
        <f ca="1">IF(ISERROR(VLOOKUP(K19,指定!$J$4:$L$44,3,FALSE)),"",(VLOOKUP(K19,指定!$J$4:$L$44,3,FALSE)))</f>
        <v/>
      </c>
      <c r="N19" s="104"/>
      <c r="O19" s="105" t="s">
        <v>20</v>
      </c>
      <c r="P19" s="106"/>
      <c r="Q19" s="42"/>
      <c r="R19" s="42"/>
      <c r="S19" s="42"/>
      <c r="T19" s="57">
        <f t="shared" ca="1" si="3"/>
        <v>44741</v>
      </c>
    </row>
    <row r="20" spans="1:20" ht="39.950000000000003" customHeight="1" x14ac:dyDescent="0.15">
      <c r="A20" s="49">
        <f t="shared" ca="1" si="4"/>
        <v>44726</v>
      </c>
      <c r="B20" s="39" t="str">
        <f t="shared" ca="1" si="0"/>
        <v>火</v>
      </c>
      <c r="C20" s="40" t="str">
        <f ca="1">IF(ISERROR(VLOOKUP(A20,指定!$J$4:$L$44,3,FALSE)),"",(VLOOKUP(A20,指定!$J$4:$L$44,3,FALSE)))</f>
        <v/>
      </c>
      <c r="D20" s="41"/>
      <c r="E20" s="105" t="s">
        <v>20</v>
      </c>
      <c r="F20" s="106"/>
      <c r="G20" s="42"/>
      <c r="H20" s="42"/>
      <c r="I20" s="42"/>
      <c r="K20" s="49">
        <f t="shared" ca="1" si="1"/>
        <v>44742</v>
      </c>
      <c r="L20" s="39" t="str">
        <f t="shared" ca="1" si="2"/>
        <v>木</v>
      </c>
      <c r="M20" s="40" t="str">
        <f ca="1">IF(ISERROR(VLOOKUP(K20,指定!$J$4:$L$44,3,FALSE)),"",(VLOOKUP(K20,指定!$J$4:$L$44,3,FALSE)))</f>
        <v/>
      </c>
      <c r="N20" s="104"/>
      <c r="O20" s="105" t="s">
        <v>20</v>
      </c>
      <c r="P20" s="106"/>
      <c r="Q20" s="42"/>
      <c r="R20" s="42"/>
      <c r="S20" s="42"/>
      <c r="T20" s="57">
        <f t="shared" ca="1" si="3"/>
        <v>44742</v>
      </c>
    </row>
    <row r="21" spans="1:20" ht="39.950000000000003" customHeight="1" thickBot="1" x14ac:dyDescent="0.2">
      <c r="A21" s="49">
        <f t="shared" ca="1" si="4"/>
        <v>44727</v>
      </c>
      <c r="B21" s="39" t="str">
        <f t="shared" ca="1" si="0"/>
        <v>水</v>
      </c>
      <c r="C21" s="40" t="str">
        <f ca="1">IF(ISERROR(VLOOKUP(A21,指定!$J$4:$L$44,3,FALSE)),"",(VLOOKUP(A21,指定!$J$4:$L$44,3,FALSE)))</f>
        <v/>
      </c>
      <c r="D21" s="41"/>
      <c r="E21" s="105" t="s">
        <v>20</v>
      </c>
      <c r="F21" s="106"/>
      <c r="G21" s="42"/>
      <c r="H21" s="42"/>
      <c r="I21" s="42"/>
      <c r="K21" s="49" t="str">
        <f t="shared" ca="1" si="1"/>
        <v/>
      </c>
      <c r="L21" s="39" t="str">
        <f t="shared" ca="1" si="2"/>
        <v/>
      </c>
      <c r="M21" s="40" t="str">
        <f ca="1">IF(ISERROR(VLOOKUP(K21,指定!$J$4:$L$44,3,FALSE)),"",(VLOOKUP(K21,指定!$J$4:$L$44,3,FALSE)))</f>
        <v/>
      </c>
      <c r="N21" s="101"/>
      <c r="O21" s="102" t="s">
        <v>20</v>
      </c>
      <c r="P21" s="103"/>
      <c r="Q21" s="35"/>
      <c r="R21" s="42"/>
      <c r="S21" s="42"/>
      <c r="T21" s="57" t="str">
        <f t="shared" ca="1" si="3"/>
        <v/>
      </c>
    </row>
    <row r="22" spans="1:20" ht="39.950000000000003" customHeight="1" thickTop="1" thickBot="1" x14ac:dyDescent="0.2">
      <c r="A22" s="71">
        <f t="shared" ca="1" si="4"/>
        <v>44728</v>
      </c>
      <c r="B22" s="72" t="str">
        <f t="shared" ca="1" si="0"/>
        <v>木</v>
      </c>
      <c r="C22" s="73" t="str">
        <f ca="1">IF(ISERROR(VLOOKUP(A22,指定!$J$4:$L$44,3,FALSE)),"",(VLOOKUP(A22,指定!$J$4:$L$44,3,FALSE)))</f>
        <v/>
      </c>
      <c r="D22" s="74"/>
      <c r="E22" s="75" t="s">
        <v>20</v>
      </c>
      <c r="F22" s="76"/>
      <c r="G22" s="77"/>
      <c r="H22" s="77"/>
      <c r="I22" s="77"/>
      <c r="J22" s="78"/>
      <c r="K22" s="121" t="s">
        <v>23</v>
      </c>
      <c r="L22" s="122"/>
      <c r="M22" s="123"/>
      <c r="N22" s="132" t="s">
        <v>21</v>
      </c>
      <c r="O22" s="132"/>
      <c r="P22" s="124"/>
      <c r="Q22" s="125"/>
      <c r="R22" s="97" t="s">
        <v>41</v>
      </c>
      <c r="S22" s="98"/>
    </row>
    <row r="23" spans="1:20" ht="28.5" customHeight="1" thickTop="1" thickBot="1" x14ac:dyDescent="0.2">
      <c r="A23" s="108" t="s">
        <v>34</v>
      </c>
      <c r="B23" s="109"/>
      <c r="C23" s="109"/>
      <c r="D23" s="109" t="s">
        <v>32</v>
      </c>
      <c r="E23" s="109"/>
      <c r="F23" s="109"/>
      <c r="G23" s="92" t="s">
        <v>30</v>
      </c>
      <c r="H23" s="109" t="s">
        <v>35</v>
      </c>
      <c r="I23" s="109"/>
      <c r="J23" s="109" t="s">
        <v>33</v>
      </c>
      <c r="K23" s="109"/>
      <c r="L23" s="109"/>
      <c r="M23" s="110"/>
      <c r="N23" s="79" t="s">
        <v>22</v>
      </c>
      <c r="O23" s="80"/>
      <c r="P23" s="80"/>
      <c r="Q23" s="80"/>
      <c r="R23" s="81"/>
      <c r="S23" s="82"/>
    </row>
    <row r="24" spans="1:20" ht="27.75" customHeight="1" x14ac:dyDescent="0.15">
      <c r="A24" s="89"/>
      <c r="B24" s="90"/>
      <c r="C24" s="95" t="s">
        <v>42</v>
      </c>
      <c r="D24" s="111"/>
      <c r="E24" s="111"/>
      <c r="F24" s="111"/>
      <c r="G24" s="99"/>
      <c r="H24" s="111"/>
      <c r="I24" s="111"/>
      <c r="J24" s="111"/>
      <c r="K24" s="111"/>
      <c r="L24" s="111"/>
      <c r="M24" s="112"/>
      <c r="N24" s="68" t="s">
        <v>31</v>
      </c>
      <c r="O24" s="68"/>
      <c r="P24" s="68"/>
      <c r="Q24" s="68"/>
      <c r="R24" s="68"/>
      <c r="S24" s="43"/>
    </row>
    <row r="25" spans="1:20" s="45" customFormat="1" ht="20.100000000000001" customHeight="1" x14ac:dyDescent="0.15">
      <c r="A25" s="85"/>
      <c r="B25" s="86"/>
      <c r="C25" s="87"/>
      <c r="D25" s="126"/>
      <c r="E25" s="126"/>
      <c r="F25" s="126"/>
      <c r="G25" s="126"/>
      <c r="H25" s="126"/>
      <c r="I25" s="126"/>
      <c r="J25" s="128"/>
      <c r="K25" s="128"/>
      <c r="L25" s="128"/>
      <c r="M25" s="129"/>
      <c r="N25" s="44"/>
      <c r="O25" s="44"/>
      <c r="P25" s="44"/>
      <c r="Q25" s="34"/>
      <c r="R25" s="34"/>
      <c r="S25" s="43"/>
    </row>
    <row r="26" spans="1:20" s="45" customFormat="1" ht="20.100000000000001" customHeight="1" x14ac:dyDescent="0.2">
      <c r="A26" s="85"/>
      <c r="B26" s="86"/>
      <c r="C26" s="96" t="s">
        <v>44</v>
      </c>
      <c r="D26" s="126"/>
      <c r="E26" s="126"/>
      <c r="F26" s="126"/>
      <c r="G26" s="126"/>
      <c r="H26" s="126"/>
      <c r="I26" s="126"/>
      <c r="J26" s="128"/>
      <c r="K26" s="128"/>
      <c r="L26" s="128"/>
      <c r="M26" s="129"/>
      <c r="N26" s="113" t="str">
        <f>指定!C3</f>
        <v>学務係</v>
      </c>
      <c r="O26" s="113"/>
      <c r="P26" s="144" t="str">
        <f>指定!C4</f>
        <v>　　　　　　</v>
      </c>
      <c r="Q26" s="144"/>
      <c r="R26" s="144"/>
      <c r="S26" s="55" t="s">
        <v>1</v>
      </c>
      <c r="T26" s="44"/>
    </row>
    <row r="27" spans="1:20" s="45" customFormat="1" ht="9.9499999999999993" customHeight="1" thickBot="1" x14ac:dyDescent="0.2">
      <c r="A27" s="88"/>
      <c r="B27" s="83"/>
      <c r="C27" s="84"/>
      <c r="D27" s="127"/>
      <c r="E27" s="127"/>
      <c r="F27" s="127"/>
      <c r="G27" s="127"/>
      <c r="H27" s="127"/>
      <c r="I27" s="127"/>
      <c r="J27" s="130"/>
      <c r="K27" s="130"/>
      <c r="L27" s="130"/>
      <c r="M27" s="131"/>
      <c r="N27" s="69"/>
      <c r="O27" s="69"/>
      <c r="P27" s="47"/>
      <c r="Q27" s="46"/>
      <c r="R27" s="46"/>
      <c r="S27" s="48"/>
    </row>
    <row r="31" spans="1:20" x14ac:dyDescent="0.15">
      <c r="C31" s="44"/>
    </row>
  </sheetData>
  <mergeCells count="29">
    <mergeCell ref="K22:M22"/>
    <mergeCell ref="N22:O22"/>
    <mergeCell ref="P22:Q22"/>
    <mergeCell ref="P26:R26"/>
    <mergeCell ref="A23:C23"/>
    <mergeCell ref="D23:F23"/>
    <mergeCell ref="H23:I23"/>
    <mergeCell ref="J23:M23"/>
    <mergeCell ref="D24:F24"/>
    <mergeCell ref="H24:I24"/>
    <mergeCell ref="J24:M24"/>
    <mergeCell ref="D25:F27"/>
    <mergeCell ref="G25:G27"/>
    <mergeCell ref="H25:I27"/>
    <mergeCell ref="J25:M27"/>
    <mergeCell ref="N26:O26"/>
    <mergeCell ref="A2:S2"/>
    <mergeCell ref="A3:C3"/>
    <mergeCell ref="O3:S3"/>
    <mergeCell ref="A5:A6"/>
    <mergeCell ref="B5:B6"/>
    <mergeCell ref="C5:C6"/>
    <mergeCell ref="D5:G5"/>
    <mergeCell ref="K5:K6"/>
    <mergeCell ref="L5:L6"/>
    <mergeCell ref="M5:M6"/>
    <mergeCell ref="N5:Q5"/>
    <mergeCell ref="D6:F6"/>
    <mergeCell ref="N6:P6"/>
  </mergeCells>
  <phoneticPr fontId="2"/>
  <conditionalFormatting sqref="B2 L2:L4 L7:L21 B7:B22 B28:B1048576 B4:B5">
    <cfRule type="expression" dxfId="129" priority="11">
      <formula>MATCH(A2,祝日,0)&gt;0</formula>
    </cfRule>
    <cfRule type="cellIs" dxfId="128" priority="12" operator="equal">
      <formula>"日"</formula>
    </cfRule>
    <cfRule type="cellIs" dxfId="127" priority="13" operator="equal">
      <formula>"土"</formula>
    </cfRule>
  </conditionalFormatting>
  <conditionalFormatting sqref="L5">
    <cfRule type="expression" dxfId="126" priority="8">
      <formula>MATCH(K5,祝日,0)&gt;0</formula>
    </cfRule>
    <cfRule type="cellIs" dxfId="125" priority="9" operator="equal">
      <formula>"日"</formula>
    </cfRule>
    <cfRule type="cellIs" dxfId="124" priority="10" operator="equal">
      <formula>"土"</formula>
    </cfRule>
  </conditionalFormatting>
  <conditionalFormatting sqref="L28:L1048576">
    <cfRule type="expression" dxfId="123" priority="14">
      <formula>MATCH(#REF!,祝日,0)&gt;0</formula>
    </cfRule>
    <cfRule type="cellIs" dxfId="122" priority="15" operator="equal">
      <formula>"日"</formula>
    </cfRule>
    <cfRule type="cellIs" dxfId="121" priority="16" operator="equal">
      <formula>"土"</formula>
    </cfRule>
  </conditionalFormatting>
  <conditionalFormatting sqref="K19:S21">
    <cfRule type="expression" dxfId="120" priority="7">
      <formula>$K19=""</formula>
    </cfRule>
  </conditionalFormatting>
  <conditionalFormatting sqref="B3">
    <cfRule type="expression" dxfId="119" priority="1">
      <formula>MATCH(A3,祝日,0)&gt;0</formula>
    </cfRule>
    <cfRule type="cellIs" dxfId="118" priority="2" operator="equal">
      <formula>"日"</formula>
    </cfRule>
    <cfRule type="cellIs" dxfId="117" priority="3" operator="equal">
      <formula>"土"</formula>
    </cfRule>
  </conditionalFormatting>
  <printOptions horizontalCentered="1" verticalCentered="1"/>
  <pageMargins left="0.19685039370078741" right="0.19685039370078741" top="0" bottom="0" header="0.19685039370078741" footer="0.19685039370078741"/>
  <pageSetup paperSize="9" scale="7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zoomScale="80" zoomScaleNormal="80" zoomScaleSheetLayoutView="80" workbookViewId="0">
      <selection activeCell="P17" sqref="P17"/>
    </sheetView>
  </sheetViews>
  <sheetFormatPr defaultRowHeight="13.5" x14ac:dyDescent="0.15"/>
  <cols>
    <col min="1" max="1" width="3.625" style="45" customWidth="1"/>
    <col min="2" max="2" width="3.25" style="33" customWidth="1"/>
    <col min="3" max="3" width="35.625" style="33" customWidth="1"/>
    <col min="4" max="4" width="9" style="33"/>
    <col min="5" max="5" width="2.625" style="33" customWidth="1"/>
    <col min="6" max="6" width="9" style="33"/>
    <col min="7" max="7" width="5.625" style="33" customWidth="1"/>
    <col min="8" max="8" width="9" style="33"/>
    <col min="9" max="9" width="15.625" style="33" customWidth="1"/>
    <col min="10" max="10" width="5.625" style="34" customWidth="1"/>
    <col min="11" max="11" width="3.625" style="45" customWidth="1"/>
    <col min="12" max="12" width="3.25" style="33" customWidth="1"/>
    <col min="13" max="13" width="35.625" style="33" customWidth="1"/>
    <col min="14" max="14" width="9" style="33"/>
    <col min="15" max="15" width="2.625" style="33" customWidth="1"/>
    <col min="16" max="16" width="9" style="33"/>
    <col min="17" max="17" width="5.625" style="33" customWidth="1"/>
    <col min="18" max="18" width="9" style="33"/>
    <col min="19" max="19" width="15.625" style="33" customWidth="1"/>
    <col min="20" max="20" width="14.375" style="33" bestFit="1" customWidth="1"/>
    <col min="21" max="16384" width="9" style="33"/>
  </cols>
  <sheetData>
    <row r="1" spans="1:20" s="60" customFormat="1" ht="21.75" customHeight="1" x14ac:dyDescent="0.15">
      <c r="A1" s="58">
        <f ca="1">RIGHT(CELL("filename",A1),LEN(CELL("filename",A1))-FIND("]",CELL("filename",A1)))*1</f>
        <v>7</v>
      </c>
      <c r="B1" s="59" t="s">
        <v>25</v>
      </c>
      <c r="D1" s="61">
        <f ca="1">IF(A1&gt;3,DATE(指定!$A$4,$A$1,1),DATE(指定!$A$4+1,$A$1,1))</f>
        <v>44743</v>
      </c>
      <c r="E1" s="60" t="s">
        <v>20</v>
      </c>
      <c r="F1" s="61">
        <f ca="1">IF(A1&gt;3,DATE(指定!$A$4,$A$1+1,1)-1,DATE(指定!$A$4+1,$A$1+1,1)-1)</f>
        <v>44773</v>
      </c>
    </row>
    <row r="2" spans="1:20" ht="28.5" customHeight="1" x14ac:dyDescent="0.2">
      <c r="A2" s="133" t="s">
        <v>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20" ht="14.25" x14ac:dyDescent="0.15">
      <c r="A3" s="134" t="str">
        <f ca="1">"　　　（　"&amp;指定!$A$7&amp;"　"&amp;YEAR($D$1)-2018&amp;"年　　"&amp;$A$1&amp;"月分　）"</f>
        <v>　　　（　令和　4年　　7月分　）</v>
      </c>
      <c r="B3" s="134"/>
      <c r="C3" s="134"/>
      <c r="N3" s="34"/>
      <c r="O3" s="143" t="str">
        <f>指定!B4&amp;" 　《 ＴＡ  ・  ＲＡ 》"</f>
        <v>生物資源産業学部 　《 ＴＡ  ・  ＲＡ 》</v>
      </c>
      <c r="P3" s="143"/>
      <c r="Q3" s="143"/>
      <c r="R3" s="143"/>
      <c r="S3" s="143"/>
    </row>
    <row r="4" spans="1:20" ht="6.75" customHeight="1" x14ac:dyDescent="0.15"/>
    <row r="5" spans="1:20" ht="15.75" customHeight="1" x14ac:dyDescent="0.15">
      <c r="A5" s="136" t="s">
        <v>15</v>
      </c>
      <c r="B5" s="138" t="s">
        <v>0</v>
      </c>
      <c r="C5" s="140" t="s">
        <v>37</v>
      </c>
      <c r="D5" s="115" t="s">
        <v>16</v>
      </c>
      <c r="E5" s="116"/>
      <c r="F5" s="116"/>
      <c r="G5" s="117"/>
      <c r="H5" s="36" t="s">
        <v>24</v>
      </c>
      <c r="I5" s="36" t="s">
        <v>36</v>
      </c>
      <c r="J5" s="51"/>
      <c r="K5" s="136" t="s">
        <v>15</v>
      </c>
      <c r="L5" s="138" t="s">
        <v>0</v>
      </c>
      <c r="M5" s="140" t="s">
        <v>37</v>
      </c>
      <c r="N5" s="115" t="s">
        <v>17</v>
      </c>
      <c r="O5" s="116"/>
      <c r="P5" s="116"/>
      <c r="Q5" s="117"/>
      <c r="R5" s="36" t="s">
        <v>24</v>
      </c>
      <c r="S5" s="36" t="s">
        <v>36</v>
      </c>
    </row>
    <row r="6" spans="1:20" ht="15" customHeight="1" x14ac:dyDescent="0.15">
      <c r="A6" s="137"/>
      <c r="B6" s="139"/>
      <c r="C6" s="141"/>
      <c r="D6" s="118" t="s">
        <v>18</v>
      </c>
      <c r="E6" s="119"/>
      <c r="F6" s="120"/>
      <c r="G6" s="100" t="s">
        <v>19</v>
      </c>
      <c r="H6" s="37" t="s">
        <v>1</v>
      </c>
      <c r="I6" s="38" t="s">
        <v>38</v>
      </c>
      <c r="J6" s="50"/>
      <c r="K6" s="137"/>
      <c r="L6" s="139"/>
      <c r="M6" s="141"/>
      <c r="N6" s="118" t="s">
        <v>18</v>
      </c>
      <c r="O6" s="119"/>
      <c r="P6" s="120"/>
      <c r="Q6" s="100" t="s">
        <v>19</v>
      </c>
      <c r="R6" s="37" t="s">
        <v>1</v>
      </c>
      <c r="S6" s="38" t="s">
        <v>38</v>
      </c>
    </row>
    <row r="7" spans="1:20" ht="39.950000000000003" customHeight="1" x14ac:dyDescent="0.15">
      <c r="A7" s="49">
        <f ca="1">D1</f>
        <v>44743</v>
      </c>
      <c r="B7" s="39" t="str">
        <f ca="1">TEXT(A7,"aaa")</f>
        <v>金</v>
      </c>
      <c r="C7" s="40" t="str">
        <f ca="1">IF(ISERROR(VLOOKUP(A7,指定!$J$4:$L$44,3,FALSE)),"",(VLOOKUP(A7,指定!$J$4:$L$44,3,FALSE)))</f>
        <v/>
      </c>
      <c r="D7" s="41"/>
      <c r="E7" s="105" t="s">
        <v>20</v>
      </c>
      <c r="F7" s="106"/>
      <c r="G7" s="42"/>
      <c r="H7" s="42"/>
      <c r="I7" s="42"/>
      <c r="K7" s="49">
        <f ca="1">A7+16</f>
        <v>44759</v>
      </c>
      <c r="L7" s="39" t="str">
        <f ca="1">TEXT(K7,"aaa")</f>
        <v>日</v>
      </c>
      <c r="M7" s="40" t="str">
        <f ca="1">IF(ISERROR(VLOOKUP(K7,指定!$J$4:$L$44,3,FALSE)),"",(VLOOKUP(K7,指定!$J$4:$L$44,3,FALSE)))</f>
        <v/>
      </c>
      <c r="N7" s="104"/>
      <c r="O7" s="105" t="s">
        <v>20</v>
      </c>
      <c r="P7" s="106"/>
      <c r="Q7" s="42"/>
      <c r="R7" s="42"/>
      <c r="S7" s="42"/>
      <c r="T7" s="57">
        <f ca="1">K7</f>
        <v>44759</v>
      </c>
    </row>
    <row r="8" spans="1:20" ht="39.950000000000003" customHeight="1" x14ac:dyDescent="0.15">
      <c r="A8" s="49">
        <f ca="1">A7+1</f>
        <v>44744</v>
      </c>
      <c r="B8" s="39" t="str">
        <f t="shared" ref="B8:B22" ca="1" si="0">TEXT(A8,"aaa")</f>
        <v>土</v>
      </c>
      <c r="C8" s="40" t="str">
        <f ca="1">IF(ISERROR(VLOOKUP(A8,指定!$J$4:$L$44,3,FALSE)),"",(VLOOKUP(A8,指定!$J$4:$L$44,3,FALSE)))</f>
        <v/>
      </c>
      <c r="D8" s="41"/>
      <c r="E8" s="105" t="s">
        <v>20</v>
      </c>
      <c r="F8" s="106"/>
      <c r="G8" s="42"/>
      <c r="H8" s="42"/>
      <c r="I8" s="42"/>
      <c r="K8" s="49">
        <f t="shared" ref="K8:K21" ca="1" si="1">IF(K7&lt;$F$1,K7+1,"")</f>
        <v>44760</v>
      </c>
      <c r="L8" s="39" t="str">
        <f t="shared" ref="L8:L21" ca="1" si="2">TEXT(K8,"aaa")</f>
        <v>月</v>
      </c>
      <c r="M8" s="40" t="str">
        <f ca="1">IF(ISERROR(VLOOKUP(K8,指定!$J$4:$L$44,3,FALSE)),"",(VLOOKUP(K8,指定!$J$4:$L$44,3,FALSE)))</f>
        <v/>
      </c>
      <c r="N8" s="104"/>
      <c r="O8" s="105" t="s">
        <v>20</v>
      </c>
      <c r="P8" s="106"/>
      <c r="Q8" s="42"/>
      <c r="R8" s="42"/>
      <c r="S8" s="42"/>
      <c r="T8" s="57">
        <f t="shared" ref="T8:T21" ca="1" si="3">K8</f>
        <v>44760</v>
      </c>
    </row>
    <row r="9" spans="1:20" ht="39.950000000000003" customHeight="1" x14ac:dyDescent="0.15">
      <c r="A9" s="49">
        <f t="shared" ref="A9:A22" ca="1" si="4">A8+1</f>
        <v>44745</v>
      </c>
      <c r="B9" s="39" t="str">
        <f t="shared" ca="1" si="0"/>
        <v>日</v>
      </c>
      <c r="C9" s="40" t="str">
        <f ca="1">IF(ISERROR(VLOOKUP(A9,指定!$J$4:$L$44,3,FALSE)),"",(VLOOKUP(A9,指定!$J$4:$L$44,3,FALSE)))</f>
        <v/>
      </c>
      <c r="D9" s="41"/>
      <c r="E9" s="105" t="s">
        <v>20</v>
      </c>
      <c r="F9" s="106"/>
      <c r="G9" s="42"/>
      <c r="H9" s="42"/>
      <c r="I9" s="42"/>
      <c r="K9" s="49">
        <f t="shared" ca="1" si="1"/>
        <v>44761</v>
      </c>
      <c r="L9" s="39" t="str">
        <f t="shared" ca="1" si="2"/>
        <v>火</v>
      </c>
      <c r="M9" s="40" t="str">
        <f ca="1">IF(ISERROR(VLOOKUP(K9,指定!$J$4:$L$44,3,FALSE)),"",(VLOOKUP(K9,指定!$J$4:$L$44,3,FALSE)))</f>
        <v/>
      </c>
      <c r="N9" s="104"/>
      <c r="O9" s="105" t="s">
        <v>20</v>
      </c>
      <c r="P9" s="106"/>
      <c r="Q9" s="42"/>
      <c r="R9" s="42"/>
      <c r="S9" s="42"/>
      <c r="T9" s="57">
        <f t="shared" ca="1" si="3"/>
        <v>44761</v>
      </c>
    </row>
    <row r="10" spans="1:20" ht="39.950000000000003" customHeight="1" x14ac:dyDescent="0.15">
      <c r="A10" s="49">
        <f t="shared" ca="1" si="4"/>
        <v>44746</v>
      </c>
      <c r="B10" s="39" t="str">
        <f t="shared" ca="1" si="0"/>
        <v>月</v>
      </c>
      <c r="C10" s="40" t="str">
        <f ca="1">IF(ISERROR(VLOOKUP(A10,指定!$J$4:$L$44,3,FALSE)),"",(VLOOKUP(A10,指定!$J$4:$L$44,3,FALSE)))</f>
        <v/>
      </c>
      <c r="D10" s="41"/>
      <c r="E10" s="105" t="s">
        <v>20</v>
      </c>
      <c r="F10" s="106"/>
      <c r="G10" s="42"/>
      <c r="H10" s="42"/>
      <c r="I10" s="42"/>
      <c r="K10" s="49">
        <f t="shared" ca="1" si="1"/>
        <v>44762</v>
      </c>
      <c r="L10" s="39" t="str">
        <f t="shared" ca="1" si="2"/>
        <v>水</v>
      </c>
      <c r="M10" s="40" t="str">
        <f ca="1">IF(ISERROR(VLOOKUP(K10,指定!$J$4:$L$44,3,FALSE)),"",(VLOOKUP(K10,指定!$J$4:$L$44,3,FALSE)))</f>
        <v/>
      </c>
      <c r="N10" s="104"/>
      <c r="O10" s="105" t="s">
        <v>20</v>
      </c>
      <c r="P10" s="106"/>
      <c r="Q10" s="42"/>
      <c r="R10" s="42"/>
      <c r="S10" s="42"/>
      <c r="T10" s="57">
        <f t="shared" ca="1" si="3"/>
        <v>44762</v>
      </c>
    </row>
    <row r="11" spans="1:20" ht="39.950000000000003" customHeight="1" x14ac:dyDescent="0.15">
      <c r="A11" s="49">
        <f t="shared" ca="1" si="4"/>
        <v>44747</v>
      </c>
      <c r="B11" s="39" t="str">
        <f t="shared" ca="1" si="0"/>
        <v>火</v>
      </c>
      <c r="C11" s="40" t="str">
        <f ca="1">IF(ISERROR(VLOOKUP(A11,指定!$J$4:$L$44,3,FALSE)),"",(VLOOKUP(A11,指定!$J$4:$L$44,3,FALSE)))</f>
        <v/>
      </c>
      <c r="D11" s="41"/>
      <c r="E11" s="105" t="s">
        <v>20</v>
      </c>
      <c r="F11" s="106"/>
      <c r="G11" s="42"/>
      <c r="H11" s="42"/>
      <c r="I11" s="42"/>
      <c r="K11" s="49">
        <f t="shared" ca="1" si="1"/>
        <v>44763</v>
      </c>
      <c r="L11" s="39" t="str">
        <f t="shared" ca="1" si="2"/>
        <v>木</v>
      </c>
      <c r="M11" s="40" t="str">
        <f ca="1">IF(ISERROR(VLOOKUP(K11,指定!$J$4:$L$44,3,FALSE)),"",(VLOOKUP(K11,指定!$J$4:$L$44,3,FALSE)))</f>
        <v/>
      </c>
      <c r="N11" s="104"/>
      <c r="O11" s="105" t="s">
        <v>20</v>
      </c>
      <c r="P11" s="106"/>
      <c r="Q11" s="42"/>
      <c r="R11" s="42"/>
      <c r="S11" s="42"/>
      <c r="T11" s="57">
        <f t="shared" ca="1" si="3"/>
        <v>44763</v>
      </c>
    </row>
    <row r="12" spans="1:20" ht="39.950000000000003" customHeight="1" x14ac:dyDescent="0.15">
      <c r="A12" s="49">
        <f t="shared" ca="1" si="4"/>
        <v>44748</v>
      </c>
      <c r="B12" s="39" t="str">
        <f t="shared" ca="1" si="0"/>
        <v>水</v>
      </c>
      <c r="C12" s="40" t="str">
        <f ca="1">IF(ISERROR(VLOOKUP(A12,指定!$J$4:$L$44,3,FALSE)),"",(VLOOKUP(A12,指定!$J$4:$L$44,3,FALSE)))</f>
        <v/>
      </c>
      <c r="D12" s="41"/>
      <c r="E12" s="105" t="s">
        <v>20</v>
      </c>
      <c r="F12" s="106"/>
      <c r="G12" s="42"/>
      <c r="H12" s="42"/>
      <c r="I12" s="42"/>
      <c r="K12" s="49">
        <f t="shared" ca="1" si="1"/>
        <v>44764</v>
      </c>
      <c r="L12" s="39" t="str">
        <f t="shared" ca="1" si="2"/>
        <v>金</v>
      </c>
      <c r="M12" s="40" t="str">
        <f ca="1">IF(ISERROR(VLOOKUP(K12,指定!$J$4:$L$44,3,FALSE)),"",(VLOOKUP(K12,指定!$J$4:$L$44,3,FALSE)))</f>
        <v/>
      </c>
      <c r="N12" s="104"/>
      <c r="O12" s="105" t="s">
        <v>20</v>
      </c>
      <c r="P12" s="106"/>
      <c r="Q12" s="42"/>
      <c r="R12" s="42"/>
      <c r="S12" s="42"/>
      <c r="T12" s="57">
        <f t="shared" ca="1" si="3"/>
        <v>44764</v>
      </c>
    </row>
    <row r="13" spans="1:20" ht="39.950000000000003" customHeight="1" x14ac:dyDescent="0.15">
      <c r="A13" s="49">
        <f t="shared" ca="1" si="4"/>
        <v>44749</v>
      </c>
      <c r="B13" s="39" t="str">
        <f t="shared" ca="1" si="0"/>
        <v>木</v>
      </c>
      <c r="C13" s="40" t="str">
        <f ca="1">IF(ISERROR(VLOOKUP(A13,指定!$J$4:$L$44,3,FALSE)),"",(VLOOKUP(A13,指定!$J$4:$L$44,3,FALSE)))</f>
        <v/>
      </c>
      <c r="D13" s="41"/>
      <c r="E13" s="105" t="s">
        <v>20</v>
      </c>
      <c r="F13" s="106"/>
      <c r="G13" s="42"/>
      <c r="H13" s="42"/>
      <c r="I13" s="42"/>
      <c r="K13" s="49">
        <f t="shared" ca="1" si="1"/>
        <v>44765</v>
      </c>
      <c r="L13" s="39" t="str">
        <f t="shared" ca="1" si="2"/>
        <v>土</v>
      </c>
      <c r="M13" s="40" t="str">
        <f ca="1">IF(ISERROR(VLOOKUP(K13,指定!$J$4:$L$44,3,FALSE)),"",(VLOOKUP(K13,指定!$J$4:$L$44,3,FALSE)))</f>
        <v/>
      </c>
      <c r="N13" s="104"/>
      <c r="O13" s="105" t="s">
        <v>20</v>
      </c>
      <c r="P13" s="106"/>
      <c r="Q13" s="42"/>
      <c r="R13" s="42"/>
      <c r="S13" s="42"/>
      <c r="T13" s="57">
        <f t="shared" ca="1" si="3"/>
        <v>44765</v>
      </c>
    </row>
    <row r="14" spans="1:20" ht="39.950000000000003" customHeight="1" x14ac:dyDescent="0.15">
      <c r="A14" s="49">
        <f t="shared" ca="1" si="4"/>
        <v>44750</v>
      </c>
      <c r="B14" s="39" t="str">
        <f t="shared" ca="1" si="0"/>
        <v>金</v>
      </c>
      <c r="C14" s="40" t="str">
        <f ca="1">IF(ISERROR(VLOOKUP(A14,指定!$J$4:$L$44,3,FALSE)),"",(VLOOKUP(A14,指定!$J$4:$L$44,3,FALSE)))</f>
        <v/>
      </c>
      <c r="D14" s="41"/>
      <c r="E14" s="105" t="s">
        <v>20</v>
      </c>
      <c r="F14" s="106"/>
      <c r="G14" s="42"/>
      <c r="H14" s="42"/>
      <c r="I14" s="42"/>
      <c r="K14" s="49">
        <f t="shared" ca="1" si="1"/>
        <v>44766</v>
      </c>
      <c r="L14" s="39" t="str">
        <f t="shared" ca="1" si="2"/>
        <v>日</v>
      </c>
      <c r="M14" s="40" t="str">
        <f ca="1">IF(ISERROR(VLOOKUP(K14,指定!$J$4:$L$44,3,FALSE)),"",(VLOOKUP(K14,指定!$J$4:$L$44,3,FALSE)))</f>
        <v/>
      </c>
      <c r="N14" s="104"/>
      <c r="O14" s="105" t="s">
        <v>20</v>
      </c>
      <c r="P14" s="106"/>
      <c r="Q14" s="42"/>
      <c r="R14" s="42"/>
      <c r="S14" s="42"/>
      <c r="T14" s="57">
        <f t="shared" ca="1" si="3"/>
        <v>44766</v>
      </c>
    </row>
    <row r="15" spans="1:20" ht="39.950000000000003" customHeight="1" x14ac:dyDescent="0.15">
      <c r="A15" s="49">
        <f t="shared" ca="1" si="4"/>
        <v>44751</v>
      </c>
      <c r="B15" s="39" t="str">
        <f t="shared" ca="1" si="0"/>
        <v>土</v>
      </c>
      <c r="C15" s="40" t="str">
        <f ca="1">IF(ISERROR(VLOOKUP(A15,指定!$J$4:$L$44,3,FALSE)),"",(VLOOKUP(A15,指定!$J$4:$L$44,3,FALSE)))</f>
        <v/>
      </c>
      <c r="D15" s="41"/>
      <c r="E15" s="105" t="s">
        <v>20</v>
      </c>
      <c r="F15" s="106"/>
      <c r="G15" s="42"/>
      <c r="H15" s="42"/>
      <c r="I15" s="42"/>
      <c r="K15" s="49">
        <f t="shared" ca="1" si="1"/>
        <v>44767</v>
      </c>
      <c r="L15" s="39" t="str">
        <f t="shared" ca="1" si="2"/>
        <v>月</v>
      </c>
      <c r="M15" s="40" t="str">
        <f ca="1">IF(ISERROR(VLOOKUP(K15,指定!$J$4:$L$44,3,FALSE)),"",(VLOOKUP(K15,指定!$J$4:$L$44,3,FALSE)))</f>
        <v/>
      </c>
      <c r="N15" s="104"/>
      <c r="O15" s="105" t="s">
        <v>20</v>
      </c>
      <c r="P15" s="106"/>
      <c r="Q15" s="42"/>
      <c r="R15" s="42"/>
      <c r="S15" s="42"/>
      <c r="T15" s="57">
        <f t="shared" ca="1" si="3"/>
        <v>44767</v>
      </c>
    </row>
    <row r="16" spans="1:20" ht="39.950000000000003" customHeight="1" x14ac:dyDescent="0.15">
      <c r="A16" s="49">
        <f t="shared" ca="1" si="4"/>
        <v>44752</v>
      </c>
      <c r="B16" s="39" t="str">
        <f t="shared" ca="1" si="0"/>
        <v>日</v>
      </c>
      <c r="C16" s="40" t="str">
        <f ca="1">IF(ISERROR(VLOOKUP(A16,指定!$J$4:$L$44,3,FALSE)),"",(VLOOKUP(A16,指定!$J$4:$L$44,3,FALSE)))</f>
        <v/>
      </c>
      <c r="D16" s="41"/>
      <c r="E16" s="105" t="s">
        <v>20</v>
      </c>
      <c r="F16" s="106"/>
      <c r="G16" s="42"/>
      <c r="H16" s="42"/>
      <c r="I16" s="42"/>
      <c r="K16" s="49">
        <f t="shared" ca="1" si="1"/>
        <v>44768</v>
      </c>
      <c r="L16" s="39" t="str">
        <f t="shared" ca="1" si="2"/>
        <v>火</v>
      </c>
      <c r="M16" s="40" t="str">
        <f ca="1">IF(ISERROR(VLOOKUP(K16,指定!$J$4:$L$44,3,FALSE)),"",(VLOOKUP(K16,指定!$J$4:$L$44,3,FALSE)))</f>
        <v/>
      </c>
      <c r="N16" s="104"/>
      <c r="O16" s="105" t="s">
        <v>20</v>
      </c>
      <c r="P16" s="106"/>
      <c r="Q16" s="42"/>
      <c r="R16" s="42"/>
      <c r="S16" s="42"/>
      <c r="T16" s="57">
        <f t="shared" ca="1" si="3"/>
        <v>44768</v>
      </c>
    </row>
    <row r="17" spans="1:20" ht="39.950000000000003" customHeight="1" x14ac:dyDescent="0.15">
      <c r="A17" s="49">
        <f t="shared" ca="1" si="4"/>
        <v>44753</v>
      </c>
      <c r="B17" s="39" t="str">
        <f t="shared" ca="1" si="0"/>
        <v>月</v>
      </c>
      <c r="C17" s="40" t="str">
        <f ca="1">IF(ISERROR(VLOOKUP(A17,指定!$J$4:$L$44,3,FALSE)),"",(VLOOKUP(A17,指定!$J$4:$L$44,3,FALSE)))</f>
        <v/>
      </c>
      <c r="D17" s="41"/>
      <c r="E17" s="105" t="s">
        <v>20</v>
      </c>
      <c r="F17" s="106"/>
      <c r="G17" s="42"/>
      <c r="H17" s="42"/>
      <c r="I17" s="42"/>
      <c r="K17" s="49">
        <f t="shared" ca="1" si="1"/>
        <v>44769</v>
      </c>
      <c r="L17" s="39" t="str">
        <f t="shared" ca="1" si="2"/>
        <v>水</v>
      </c>
      <c r="M17" s="40" t="str">
        <f ca="1">IF(ISERROR(VLOOKUP(K17,指定!$J$4:$L$44,3,FALSE)),"",(VLOOKUP(K17,指定!$J$4:$L$44,3,FALSE)))</f>
        <v/>
      </c>
      <c r="N17" s="104"/>
      <c r="O17" s="105" t="s">
        <v>20</v>
      </c>
      <c r="P17" s="106"/>
      <c r="Q17" s="42"/>
      <c r="R17" s="42"/>
      <c r="S17" s="42"/>
      <c r="T17" s="57">
        <f t="shared" ca="1" si="3"/>
        <v>44769</v>
      </c>
    </row>
    <row r="18" spans="1:20" ht="39.950000000000003" customHeight="1" x14ac:dyDescent="0.15">
      <c r="A18" s="49">
        <f t="shared" ca="1" si="4"/>
        <v>44754</v>
      </c>
      <c r="B18" s="39" t="str">
        <f t="shared" ca="1" si="0"/>
        <v>火</v>
      </c>
      <c r="C18" s="40" t="str">
        <f ca="1">IF(ISERROR(VLOOKUP(A18,指定!$J$4:$L$44,3,FALSE)),"",(VLOOKUP(A18,指定!$J$4:$L$44,3,FALSE)))</f>
        <v/>
      </c>
      <c r="D18" s="41"/>
      <c r="E18" s="105" t="s">
        <v>20</v>
      </c>
      <c r="F18" s="106"/>
      <c r="G18" s="42"/>
      <c r="H18" s="42"/>
      <c r="I18" s="42"/>
      <c r="K18" s="49">
        <f t="shared" ca="1" si="1"/>
        <v>44770</v>
      </c>
      <c r="L18" s="39" t="str">
        <f t="shared" ca="1" si="2"/>
        <v>木</v>
      </c>
      <c r="M18" s="40" t="str">
        <f ca="1">IF(ISERROR(VLOOKUP(K18,指定!$J$4:$L$44,3,FALSE)),"",(VLOOKUP(K18,指定!$J$4:$L$44,3,FALSE)))</f>
        <v/>
      </c>
      <c r="N18" s="104"/>
      <c r="O18" s="105" t="s">
        <v>20</v>
      </c>
      <c r="P18" s="106"/>
      <c r="Q18" s="42"/>
      <c r="R18" s="42"/>
      <c r="S18" s="42"/>
      <c r="T18" s="57">
        <f t="shared" ca="1" si="3"/>
        <v>44770</v>
      </c>
    </row>
    <row r="19" spans="1:20" ht="39.950000000000003" customHeight="1" x14ac:dyDescent="0.15">
      <c r="A19" s="49">
        <f t="shared" ca="1" si="4"/>
        <v>44755</v>
      </c>
      <c r="B19" s="39" t="str">
        <f t="shared" ca="1" si="0"/>
        <v>水</v>
      </c>
      <c r="C19" s="40" t="str">
        <f ca="1">IF(ISERROR(VLOOKUP(A19,指定!$J$4:$L$44,3,FALSE)),"",(VLOOKUP(A19,指定!$J$4:$L$44,3,FALSE)))</f>
        <v/>
      </c>
      <c r="D19" s="41"/>
      <c r="E19" s="105" t="s">
        <v>20</v>
      </c>
      <c r="F19" s="106"/>
      <c r="G19" s="42"/>
      <c r="H19" s="42"/>
      <c r="I19" s="42"/>
      <c r="K19" s="49">
        <f t="shared" ca="1" si="1"/>
        <v>44771</v>
      </c>
      <c r="L19" s="39" t="str">
        <f t="shared" ca="1" si="2"/>
        <v>金</v>
      </c>
      <c r="M19" s="40" t="str">
        <f ca="1">IF(ISERROR(VLOOKUP(K19,指定!$J$4:$L$44,3,FALSE)),"",(VLOOKUP(K19,指定!$J$4:$L$44,3,FALSE)))</f>
        <v/>
      </c>
      <c r="N19" s="104"/>
      <c r="O19" s="105" t="s">
        <v>20</v>
      </c>
      <c r="P19" s="106"/>
      <c r="Q19" s="42"/>
      <c r="R19" s="42"/>
      <c r="S19" s="42"/>
      <c r="T19" s="57">
        <f t="shared" ca="1" si="3"/>
        <v>44771</v>
      </c>
    </row>
    <row r="20" spans="1:20" ht="39.950000000000003" customHeight="1" x14ac:dyDescent="0.15">
      <c r="A20" s="49">
        <f t="shared" ca="1" si="4"/>
        <v>44756</v>
      </c>
      <c r="B20" s="39" t="str">
        <f t="shared" ca="1" si="0"/>
        <v>木</v>
      </c>
      <c r="C20" s="40" t="str">
        <f ca="1">IF(ISERROR(VLOOKUP(A20,指定!$J$4:$L$44,3,FALSE)),"",(VLOOKUP(A20,指定!$J$4:$L$44,3,FALSE)))</f>
        <v/>
      </c>
      <c r="D20" s="41"/>
      <c r="E20" s="105" t="s">
        <v>20</v>
      </c>
      <c r="F20" s="106"/>
      <c r="G20" s="42"/>
      <c r="H20" s="42"/>
      <c r="I20" s="42"/>
      <c r="K20" s="49">
        <f t="shared" ca="1" si="1"/>
        <v>44772</v>
      </c>
      <c r="L20" s="39" t="str">
        <f t="shared" ca="1" si="2"/>
        <v>土</v>
      </c>
      <c r="M20" s="40" t="str">
        <f ca="1">IF(ISERROR(VLOOKUP(K20,指定!$J$4:$L$44,3,FALSE)),"",(VLOOKUP(K20,指定!$J$4:$L$44,3,FALSE)))</f>
        <v/>
      </c>
      <c r="N20" s="104"/>
      <c r="O20" s="105" t="s">
        <v>20</v>
      </c>
      <c r="P20" s="106"/>
      <c r="Q20" s="42"/>
      <c r="R20" s="42"/>
      <c r="S20" s="42"/>
      <c r="T20" s="57">
        <f t="shared" ca="1" si="3"/>
        <v>44772</v>
      </c>
    </row>
    <row r="21" spans="1:20" ht="39.950000000000003" customHeight="1" thickBot="1" x14ac:dyDescent="0.2">
      <c r="A21" s="49">
        <f t="shared" ca="1" si="4"/>
        <v>44757</v>
      </c>
      <c r="B21" s="39" t="str">
        <f t="shared" ca="1" si="0"/>
        <v>金</v>
      </c>
      <c r="C21" s="40" t="str">
        <f ca="1">IF(ISERROR(VLOOKUP(A21,指定!$J$4:$L$44,3,FALSE)),"",(VLOOKUP(A21,指定!$J$4:$L$44,3,FALSE)))</f>
        <v/>
      </c>
      <c r="D21" s="41"/>
      <c r="E21" s="105" t="s">
        <v>20</v>
      </c>
      <c r="F21" s="106"/>
      <c r="G21" s="42"/>
      <c r="H21" s="42"/>
      <c r="I21" s="42"/>
      <c r="K21" s="49">
        <f t="shared" ca="1" si="1"/>
        <v>44773</v>
      </c>
      <c r="L21" s="39" t="str">
        <f t="shared" ca="1" si="2"/>
        <v>日</v>
      </c>
      <c r="M21" s="40" t="str">
        <f ca="1">IF(ISERROR(VLOOKUP(K21,指定!$J$4:$L$44,3,FALSE)),"",(VLOOKUP(K21,指定!$J$4:$L$44,3,FALSE)))</f>
        <v/>
      </c>
      <c r="N21" s="101"/>
      <c r="O21" s="102" t="s">
        <v>20</v>
      </c>
      <c r="P21" s="103"/>
      <c r="Q21" s="35"/>
      <c r="R21" s="42"/>
      <c r="S21" s="42"/>
      <c r="T21" s="57">
        <f t="shared" ca="1" si="3"/>
        <v>44773</v>
      </c>
    </row>
    <row r="22" spans="1:20" ht="39.950000000000003" customHeight="1" thickTop="1" thickBot="1" x14ac:dyDescent="0.2">
      <c r="A22" s="71">
        <f t="shared" ca="1" si="4"/>
        <v>44758</v>
      </c>
      <c r="B22" s="72" t="str">
        <f t="shared" ca="1" si="0"/>
        <v>土</v>
      </c>
      <c r="C22" s="73" t="str">
        <f ca="1">IF(ISERROR(VLOOKUP(A22,指定!$J$4:$L$44,3,FALSE)),"",(VLOOKUP(A22,指定!$J$4:$L$44,3,FALSE)))</f>
        <v/>
      </c>
      <c r="D22" s="74"/>
      <c r="E22" s="75" t="s">
        <v>20</v>
      </c>
      <c r="F22" s="76"/>
      <c r="G22" s="77"/>
      <c r="H22" s="77"/>
      <c r="I22" s="77"/>
      <c r="J22" s="78"/>
      <c r="K22" s="121" t="s">
        <v>23</v>
      </c>
      <c r="L22" s="122"/>
      <c r="M22" s="123"/>
      <c r="N22" s="132" t="s">
        <v>21</v>
      </c>
      <c r="O22" s="132"/>
      <c r="P22" s="124"/>
      <c r="Q22" s="125"/>
      <c r="R22" s="97" t="s">
        <v>41</v>
      </c>
      <c r="S22" s="98"/>
    </row>
    <row r="23" spans="1:20" ht="28.5" customHeight="1" thickTop="1" thickBot="1" x14ac:dyDescent="0.2">
      <c r="A23" s="108" t="s">
        <v>34</v>
      </c>
      <c r="B23" s="109"/>
      <c r="C23" s="109"/>
      <c r="D23" s="109" t="s">
        <v>32</v>
      </c>
      <c r="E23" s="109"/>
      <c r="F23" s="109"/>
      <c r="G23" s="92" t="s">
        <v>30</v>
      </c>
      <c r="H23" s="109" t="s">
        <v>35</v>
      </c>
      <c r="I23" s="109"/>
      <c r="J23" s="109" t="s">
        <v>33</v>
      </c>
      <c r="K23" s="109"/>
      <c r="L23" s="109"/>
      <c r="M23" s="110"/>
      <c r="N23" s="79" t="s">
        <v>22</v>
      </c>
      <c r="O23" s="80"/>
      <c r="P23" s="80"/>
      <c r="Q23" s="80"/>
      <c r="R23" s="81"/>
      <c r="S23" s="82"/>
    </row>
    <row r="24" spans="1:20" ht="27.75" customHeight="1" x14ac:dyDescent="0.15">
      <c r="A24" s="89"/>
      <c r="B24" s="90"/>
      <c r="C24" s="95" t="s">
        <v>42</v>
      </c>
      <c r="D24" s="111"/>
      <c r="E24" s="111"/>
      <c r="F24" s="111"/>
      <c r="G24" s="99"/>
      <c r="H24" s="111"/>
      <c r="I24" s="111"/>
      <c r="J24" s="111"/>
      <c r="K24" s="111"/>
      <c r="L24" s="111"/>
      <c r="M24" s="112"/>
      <c r="N24" s="68" t="s">
        <v>31</v>
      </c>
      <c r="O24" s="68"/>
      <c r="P24" s="68"/>
      <c r="Q24" s="68"/>
      <c r="R24" s="68"/>
      <c r="S24" s="43"/>
    </row>
    <row r="25" spans="1:20" s="45" customFormat="1" ht="20.100000000000001" customHeight="1" x14ac:dyDescent="0.15">
      <c r="A25" s="85"/>
      <c r="B25" s="86"/>
      <c r="C25" s="87"/>
      <c r="D25" s="126"/>
      <c r="E25" s="126"/>
      <c r="F25" s="126"/>
      <c r="G25" s="126"/>
      <c r="H25" s="126"/>
      <c r="I25" s="126"/>
      <c r="J25" s="128"/>
      <c r="K25" s="128"/>
      <c r="L25" s="128"/>
      <c r="M25" s="129"/>
      <c r="N25" s="44"/>
      <c r="O25" s="44"/>
      <c r="P25" s="44"/>
      <c r="Q25" s="34"/>
      <c r="R25" s="34"/>
      <c r="S25" s="43"/>
    </row>
    <row r="26" spans="1:20" s="45" customFormat="1" ht="20.100000000000001" customHeight="1" x14ac:dyDescent="0.2">
      <c r="A26" s="85"/>
      <c r="B26" s="86"/>
      <c r="C26" s="96" t="s">
        <v>44</v>
      </c>
      <c r="D26" s="126"/>
      <c r="E26" s="126"/>
      <c r="F26" s="126"/>
      <c r="G26" s="126"/>
      <c r="H26" s="126"/>
      <c r="I26" s="126"/>
      <c r="J26" s="128"/>
      <c r="K26" s="128"/>
      <c r="L26" s="128"/>
      <c r="M26" s="129"/>
      <c r="N26" s="113" t="str">
        <f>指定!C3</f>
        <v>学務係</v>
      </c>
      <c r="O26" s="113"/>
      <c r="P26" s="144" t="str">
        <f>指定!C4</f>
        <v>　　　　　　</v>
      </c>
      <c r="Q26" s="144"/>
      <c r="R26" s="144"/>
      <c r="S26" s="55" t="s">
        <v>1</v>
      </c>
      <c r="T26" s="44"/>
    </row>
    <row r="27" spans="1:20" s="45" customFormat="1" ht="9.9499999999999993" customHeight="1" thickBot="1" x14ac:dyDescent="0.2">
      <c r="A27" s="88"/>
      <c r="B27" s="83"/>
      <c r="C27" s="84"/>
      <c r="D27" s="127"/>
      <c r="E27" s="127"/>
      <c r="F27" s="127"/>
      <c r="G27" s="127"/>
      <c r="H27" s="127"/>
      <c r="I27" s="127"/>
      <c r="J27" s="130"/>
      <c r="K27" s="130"/>
      <c r="L27" s="130"/>
      <c r="M27" s="131"/>
      <c r="N27" s="69"/>
      <c r="O27" s="69"/>
      <c r="P27" s="47"/>
      <c r="Q27" s="46"/>
      <c r="R27" s="46"/>
      <c r="S27" s="48"/>
    </row>
    <row r="31" spans="1:20" x14ac:dyDescent="0.15">
      <c r="C31" s="44"/>
    </row>
  </sheetData>
  <mergeCells count="29">
    <mergeCell ref="K22:M22"/>
    <mergeCell ref="N22:O22"/>
    <mergeCell ref="P22:Q22"/>
    <mergeCell ref="P26:R26"/>
    <mergeCell ref="A23:C23"/>
    <mergeCell ref="D23:F23"/>
    <mergeCell ref="H23:I23"/>
    <mergeCell ref="J23:M23"/>
    <mergeCell ref="D24:F24"/>
    <mergeCell ref="H24:I24"/>
    <mergeCell ref="J24:M24"/>
    <mergeCell ref="D25:F27"/>
    <mergeCell ref="G25:G27"/>
    <mergeCell ref="H25:I27"/>
    <mergeCell ref="J25:M27"/>
    <mergeCell ref="N26:O26"/>
    <mergeCell ref="A2:S2"/>
    <mergeCell ref="A3:C3"/>
    <mergeCell ref="O3:S3"/>
    <mergeCell ref="A5:A6"/>
    <mergeCell ref="B5:B6"/>
    <mergeCell ref="C5:C6"/>
    <mergeCell ref="D5:G5"/>
    <mergeCell ref="K5:K6"/>
    <mergeCell ref="L5:L6"/>
    <mergeCell ref="M5:M6"/>
    <mergeCell ref="N5:Q5"/>
    <mergeCell ref="D6:F6"/>
    <mergeCell ref="N6:P6"/>
  </mergeCells>
  <phoneticPr fontId="2"/>
  <conditionalFormatting sqref="B2 L2:L4 L7:L21 B7:B22 B28:B1048576 B4:B5">
    <cfRule type="expression" dxfId="116" priority="11">
      <formula>MATCH(A2,祝日,0)&gt;0</formula>
    </cfRule>
    <cfRule type="cellIs" dxfId="115" priority="12" operator="equal">
      <formula>"日"</formula>
    </cfRule>
    <cfRule type="cellIs" dxfId="114" priority="13" operator="equal">
      <formula>"土"</formula>
    </cfRule>
  </conditionalFormatting>
  <conditionalFormatting sqref="L5">
    <cfRule type="expression" dxfId="113" priority="8">
      <formula>MATCH(K5,祝日,0)&gt;0</formula>
    </cfRule>
    <cfRule type="cellIs" dxfId="112" priority="9" operator="equal">
      <formula>"日"</formula>
    </cfRule>
    <cfRule type="cellIs" dxfId="111" priority="10" operator="equal">
      <formula>"土"</formula>
    </cfRule>
  </conditionalFormatting>
  <conditionalFormatting sqref="L28:L1048576">
    <cfRule type="expression" dxfId="110" priority="14">
      <formula>MATCH(#REF!,祝日,0)&gt;0</formula>
    </cfRule>
    <cfRule type="cellIs" dxfId="109" priority="15" operator="equal">
      <formula>"日"</formula>
    </cfRule>
    <cfRule type="cellIs" dxfId="108" priority="16" operator="equal">
      <formula>"土"</formula>
    </cfRule>
  </conditionalFormatting>
  <conditionalFormatting sqref="K19:S21">
    <cfRule type="expression" dxfId="107" priority="7">
      <formula>$K19=""</formula>
    </cfRule>
  </conditionalFormatting>
  <conditionalFormatting sqref="B3">
    <cfRule type="expression" dxfId="106" priority="1">
      <formula>MATCH(A3,祝日,0)&gt;0</formula>
    </cfRule>
    <cfRule type="cellIs" dxfId="105" priority="2" operator="equal">
      <formula>"日"</formula>
    </cfRule>
    <cfRule type="cellIs" dxfId="104" priority="3" operator="equal">
      <formula>"土"</formula>
    </cfRule>
  </conditionalFormatting>
  <printOptions horizontalCentered="1" verticalCentered="1"/>
  <pageMargins left="0.19685039370078741" right="0.19685039370078741" top="0" bottom="0" header="0.19685039370078741" footer="0.19685039370078741"/>
  <pageSetup paperSize="9" scale="7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zoomScale="80" zoomScaleNormal="80" zoomScaleSheetLayoutView="80" workbookViewId="0">
      <selection activeCell="D21" sqref="D21"/>
    </sheetView>
  </sheetViews>
  <sheetFormatPr defaultRowHeight="13.5" x14ac:dyDescent="0.15"/>
  <cols>
    <col min="1" max="1" width="3.625" style="45" customWidth="1"/>
    <col min="2" max="2" width="3.25" style="33" customWidth="1"/>
    <col min="3" max="3" width="35.625" style="33" customWidth="1"/>
    <col min="4" max="4" width="9" style="33"/>
    <col min="5" max="5" width="2.625" style="33" customWidth="1"/>
    <col min="6" max="6" width="9" style="33"/>
    <col min="7" max="7" width="5.625" style="33" customWidth="1"/>
    <col min="8" max="8" width="9" style="33"/>
    <col min="9" max="9" width="15.625" style="33" customWidth="1"/>
    <col min="10" max="10" width="5.625" style="34" customWidth="1"/>
    <col min="11" max="11" width="3.625" style="45" customWidth="1"/>
    <col min="12" max="12" width="3.25" style="33" customWidth="1"/>
    <col min="13" max="13" width="35.625" style="33" customWidth="1"/>
    <col min="14" max="14" width="9" style="33"/>
    <col min="15" max="15" width="2.625" style="33" customWidth="1"/>
    <col min="16" max="16" width="9" style="33"/>
    <col min="17" max="17" width="5.625" style="33" customWidth="1"/>
    <col min="18" max="18" width="9" style="33"/>
    <col min="19" max="19" width="15.625" style="33" customWidth="1"/>
    <col min="20" max="20" width="14.375" style="33" bestFit="1" customWidth="1"/>
    <col min="21" max="16384" width="9" style="33"/>
  </cols>
  <sheetData>
    <row r="1" spans="1:20" s="60" customFormat="1" ht="21.75" customHeight="1" x14ac:dyDescent="0.15">
      <c r="A1" s="58">
        <f ca="1">RIGHT(CELL("filename",A1),LEN(CELL("filename",A1))-FIND("]",CELL("filename",A1)))*1</f>
        <v>8</v>
      </c>
      <c r="B1" s="59" t="s">
        <v>25</v>
      </c>
      <c r="D1" s="61">
        <f ca="1">IF(A1&gt;3,DATE(指定!$A$4,$A$1,1),DATE(指定!$A$4+1,$A$1,1))</f>
        <v>44774</v>
      </c>
      <c r="E1" s="60" t="s">
        <v>20</v>
      </c>
      <c r="F1" s="61">
        <f ca="1">IF(A1&gt;3,DATE(指定!$A$4,$A$1+1,1)-1,DATE(指定!$A$4+1,$A$1+1,1)-1)</f>
        <v>44804</v>
      </c>
    </row>
    <row r="2" spans="1:20" ht="28.5" customHeight="1" x14ac:dyDescent="0.2">
      <c r="A2" s="133" t="s">
        <v>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20" ht="14.25" x14ac:dyDescent="0.15">
      <c r="A3" s="134" t="str">
        <f ca="1">"　　　（　"&amp;指定!$A$7&amp;"　"&amp;YEAR($D$1)-2018&amp;"年　　"&amp;$A$1&amp;"月分　）"</f>
        <v>　　　（　令和　4年　　8月分　）</v>
      </c>
      <c r="B3" s="134"/>
      <c r="C3" s="134"/>
      <c r="N3" s="34"/>
      <c r="O3" s="143" t="str">
        <f>指定!B4&amp;" 　《 ＴＡ  ・  ＲＡ 》"</f>
        <v>生物資源産業学部 　《 ＴＡ  ・  ＲＡ 》</v>
      </c>
      <c r="P3" s="143"/>
      <c r="Q3" s="143"/>
      <c r="R3" s="143"/>
      <c r="S3" s="143"/>
    </row>
    <row r="4" spans="1:20" ht="6.75" customHeight="1" x14ac:dyDescent="0.15"/>
    <row r="5" spans="1:20" ht="15.75" customHeight="1" x14ac:dyDescent="0.15">
      <c r="A5" s="136" t="s">
        <v>15</v>
      </c>
      <c r="B5" s="138" t="s">
        <v>0</v>
      </c>
      <c r="C5" s="140" t="s">
        <v>37</v>
      </c>
      <c r="D5" s="115" t="s">
        <v>16</v>
      </c>
      <c r="E5" s="116"/>
      <c r="F5" s="116"/>
      <c r="G5" s="117"/>
      <c r="H5" s="36" t="s">
        <v>24</v>
      </c>
      <c r="I5" s="36" t="s">
        <v>36</v>
      </c>
      <c r="J5" s="51"/>
      <c r="K5" s="136" t="s">
        <v>15</v>
      </c>
      <c r="L5" s="138" t="s">
        <v>0</v>
      </c>
      <c r="M5" s="140" t="s">
        <v>37</v>
      </c>
      <c r="N5" s="115" t="s">
        <v>17</v>
      </c>
      <c r="O5" s="116"/>
      <c r="P5" s="116"/>
      <c r="Q5" s="117"/>
      <c r="R5" s="36" t="s">
        <v>24</v>
      </c>
      <c r="S5" s="36" t="s">
        <v>36</v>
      </c>
    </row>
    <row r="6" spans="1:20" ht="15" customHeight="1" x14ac:dyDescent="0.15">
      <c r="A6" s="137"/>
      <c r="B6" s="139"/>
      <c r="C6" s="141"/>
      <c r="D6" s="118" t="s">
        <v>18</v>
      </c>
      <c r="E6" s="119"/>
      <c r="F6" s="120"/>
      <c r="G6" s="100" t="s">
        <v>19</v>
      </c>
      <c r="H6" s="37" t="s">
        <v>1</v>
      </c>
      <c r="I6" s="38" t="s">
        <v>38</v>
      </c>
      <c r="J6" s="50"/>
      <c r="K6" s="137"/>
      <c r="L6" s="139"/>
      <c r="M6" s="141"/>
      <c r="N6" s="118" t="s">
        <v>18</v>
      </c>
      <c r="O6" s="119"/>
      <c r="P6" s="120"/>
      <c r="Q6" s="100" t="s">
        <v>19</v>
      </c>
      <c r="R6" s="37" t="s">
        <v>1</v>
      </c>
      <c r="S6" s="38" t="s">
        <v>38</v>
      </c>
    </row>
    <row r="7" spans="1:20" ht="39.950000000000003" customHeight="1" x14ac:dyDescent="0.15">
      <c r="A7" s="49">
        <f ca="1">D1</f>
        <v>44774</v>
      </c>
      <c r="B7" s="39" t="str">
        <f ca="1">TEXT(A7,"aaa")</f>
        <v>月</v>
      </c>
      <c r="C7" s="40" t="str">
        <f ca="1">IF(ISERROR(VLOOKUP(A7,指定!$J$4:$L$44,3,FALSE)),"",(VLOOKUP(A7,指定!$J$4:$L$44,3,FALSE)))</f>
        <v/>
      </c>
      <c r="D7" s="41"/>
      <c r="E7" s="105" t="s">
        <v>20</v>
      </c>
      <c r="F7" s="106"/>
      <c r="G7" s="42"/>
      <c r="H7" s="42"/>
      <c r="I7" s="42"/>
      <c r="K7" s="49">
        <f ca="1">A7+16</f>
        <v>44790</v>
      </c>
      <c r="L7" s="39" t="str">
        <f ca="1">TEXT(K7,"aaa")</f>
        <v>水</v>
      </c>
      <c r="M7" s="40" t="str">
        <f ca="1">IF(ISERROR(VLOOKUP(K7,指定!$J$4:$L$44,3,FALSE)),"",(VLOOKUP(K7,指定!$J$4:$L$44,3,FALSE)))</f>
        <v/>
      </c>
      <c r="N7" s="104"/>
      <c r="O7" s="105" t="s">
        <v>20</v>
      </c>
      <c r="P7" s="106"/>
      <c r="Q7" s="42"/>
      <c r="R7" s="42"/>
      <c r="S7" s="42"/>
      <c r="T7" s="57">
        <f ca="1">K7</f>
        <v>44790</v>
      </c>
    </row>
    <row r="8" spans="1:20" ht="39.950000000000003" customHeight="1" x14ac:dyDescent="0.15">
      <c r="A8" s="49">
        <f ca="1">A7+1</f>
        <v>44775</v>
      </c>
      <c r="B8" s="39" t="str">
        <f t="shared" ref="B8:B22" ca="1" si="0">TEXT(A8,"aaa")</f>
        <v>火</v>
      </c>
      <c r="C8" s="40" t="str">
        <f ca="1">IF(ISERROR(VLOOKUP(A8,指定!$J$4:$L$44,3,FALSE)),"",(VLOOKUP(A8,指定!$J$4:$L$44,3,FALSE)))</f>
        <v/>
      </c>
      <c r="D8" s="41"/>
      <c r="E8" s="105" t="s">
        <v>20</v>
      </c>
      <c r="F8" s="106"/>
      <c r="G8" s="42"/>
      <c r="H8" s="42"/>
      <c r="I8" s="42"/>
      <c r="K8" s="49">
        <f t="shared" ref="K8:K21" ca="1" si="1">IF(K7&lt;$F$1,K7+1,"")</f>
        <v>44791</v>
      </c>
      <c r="L8" s="39" t="str">
        <f t="shared" ref="L8:L21" ca="1" si="2">TEXT(K8,"aaa")</f>
        <v>木</v>
      </c>
      <c r="M8" s="40" t="str">
        <f ca="1">IF(ISERROR(VLOOKUP(K8,指定!$J$4:$L$44,3,FALSE)),"",(VLOOKUP(K8,指定!$J$4:$L$44,3,FALSE)))</f>
        <v/>
      </c>
      <c r="N8" s="104"/>
      <c r="O8" s="105" t="s">
        <v>20</v>
      </c>
      <c r="P8" s="106"/>
      <c r="Q8" s="42"/>
      <c r="R8" s="42"/>
      <c r="S8" s="42"/>
      <c r="T8" s="57">
        <f t="shared" ref="T8:T21" ca="1" si="3">K8</f>
        <v>44791</v>
      </c>
    </row>
    <row r="9" spans="1:20" ht="39.950000000000003" customHeight="1" x14ac:dyDescent="0.15">
      <c r="A9" s="49">
        <f t="shared" ref="A9:A22" ca="1" si="4">A8+1</f>
        <v>44776</v>
      </c>
      <c r="B9" s="39" t="str">
        <f t="shared" ca="1" si="0"/>
        <v>水</v>
      </c>
      <c r="C9" s="40" t="str">
        <f ca="1">IF(ISERROR(VLOOKUP(A9,指定!$J$4:$L$44,3,FALSE)),"",(VLOOKUP(A9,指定!$J$4:$L$44,3,FALSE)))</f>
        <v/>
      </c>
      <c r="D9" s="41"/>
      <c r="E9" s="105" t="s">
        <v>20</v>
      </c>
      <c r="F9" s="106"/>
      <c r="G9" s="42"/>
      <c r="H9" s="42"/>
      <c r="I9" s="42"/>
      <c r="K9" s="49">
        <f t="shared" ca="1" si="1"/>
        <v>44792</v>
      </c>
      <c r="L9" s="39" t="str">
        <f t="shared" ca="1" si="2"/>
        <v>金</v>
      </c>
      <c r="M9" s="40" t="str">
        <f ca="1">IF(ISERROR(VLOOKUP(K9,指定!$J$4:$L$44,3,FALSE)),"",(VLOOKUP(K9,指定!$J$4:$L$44,3,FALSE)))</f>
        <v/>
      </c>
      <c r="N9" s="104"/>
      <c r="O9" s="105" t="s">
        <v>20</v>
      </c>
      <c r="P9" s="106"/>
      <c r="Q9" s="42"/>
      <c r="R9" s="42"/>
      <c r="S9" s="42"/>
      <c r="T9" s="57">
        <f t="shared" ca="1" si="3"/>
        <v>44792</v>
      </c>
    </row>
    <row r="10" spans="1:20" ht="39.950000000000003" customHeight="1" x14ac:dyDescent="0.15">
      <c r="A10" s="49">
        <f t="shared" ca="1" si="4"/>
        <v>44777</v>
      </c>
      <c r="B10" s="39" t="str">
        <f t="shared" ca="1" si="0"/>
        <v>木</v>
      </c>
      <c r="C10" s="40" t="str">
        <f ca="1">IF(ISERROR(VLOOKUP(A10,指定!$J$4:$L$44,3,FALSE)),"",(VLOOKUP(A10,指定!$J$4:$L$44,3,FALSE)))</f>
        <v/>
      </c>
      <c r="D10" s="41"/>
      <c r="E10" s="105" t="s">
        <v>20</v>
      </c>
      <c r="F10" s="106"/>
      <c r="G10" s="42"/>
      <c r="H10" s="42"/>
      <c r="I10" s="42"/>
      <c r="K10" s="49">
        <f t="shared" ca="1" si="1"/>
        <v>44793</v>
      </c>
      <c r="L10" s="39" t="str">
        <f t="shared" ca="1" si="2"/>
        <v>土</v>
      </c>
      <c r="M10" s="40" t="str">
        <f ca="1">IF(ISERROR(VLOOKUP(K10,指定!$J$4:$L$44,3,FALSE)),"",(VLOOKUP(K10,指定!$J$4:$L$44,3,FALSE)))</f>
        <v/>
      </c>
      <c r="N10" s="104"/>
      <c r="O10" s="105" t="s">
        <v>20</v>
      </c>
      <c r="P10" s="106"/>
      <c r="Q10" s="42"/>
      <c r="R10" s="42"/>
      <c r="S10" s="42"/>
      <c r="T10" s="57">
        <f t="shared" ca="1" si="3"/>
        <v>44793</v>
      </c>
    </row>
    <row r="11" spans="1:20" ht="39.950000000000003" customHeight="1" x14ac:dyDescent="0.15">
      <c r="A11" s="49">
        <f t="shared" ca="1" si="4"/>
        <v>44778</v>
      </c>
      <c r="B11" s="39" t="str">
        <f t="shared" ca="1" si="0"/>
        <v>金</v>
      </c>
      <c r="C11" s="40" t="str">
        <f ca="1">IF(ISERROR(VLOOKUP(A11,指定!$J$4:$L$44,3,FALSE)),"",(VLOOKUP(A11,指定!$J$4:$L$44,3,FALSE)))</f>
        <v/>
      </c>
      <c r="D11" s="41"/>
      <c r="E11" s="105" t="s">
        <v>20</v>
      </c>
      <c r="F11" s="106"/>
      <c r="G11" s="42"/>
      <c r="H11" s="42"/>
      <c r="I11" s="42"/>
      <c r="K11" s="49">
        <f t="shared" ca="1" si="1"/>
        <v>44794</v>
      </c>
      <c r="L11" s="39" t="str">
        <f t="shared" ca="1" si="2"/>
        <v>日</v>
      </c>
      <c r="M11" s="40" t="str">
        <f ca="1">IF(ISERROR(VLOOKUP(K11,指定!$J$4:$L$44,3,FALSE)),"",(VLOOKUP(K11,指定!$J$4:$L$44,3,FALSE)))</f>
        <v/>
      </c>
      <c r="N11" s="104"/>
      <c r="O11" s="105" t="s">
        <v>20</v>
      </c>
      <c r="P11" s="106"/>
      <c r="Q11" s="42"/>
      <c r="R11" s="42"/>
      <c r="S11" s="42"/>
      <c r="T11" s="57">
        <f t="shared" ca="1" si="3"/>
        <v>44794</v>
      </c>
    </row>
    <row r="12" spans="1:20" ht="39.950000000000003" customHeight="1" x14ac:dyDescent="0.15">
      <c r="A12" s="49">
        <f t="shared" ca="1" si="4"/>
        <v>44779</v>
      </c>
      <c r="B12" s="39" t="str">
        <f t="shared" ca="1" si="0"/>
        <v>土</v>
      </c>
      <c r="C12" s="40" t="str">
        <f ca="1">IF(ISERROR(VLOOKUP(A12,指定!$J$4:$L$44,3,FALSE)),"",(VLOOKUP(A12,指定!$J$4:$L$44,3,FALSE)))</f>
        <v/>
      </c>
      <c r="D12" s="41"/>
      <c r="E12" s="105" t="s">
        <v>20</v>
      </c>
      <c r="F12" s="106"/>
      <c r="G12" s="42"/>
      <c r="H12" s="42"/>
      <c r="I12" s="42"/>
      <c r="K12" s="49">
        <f t="shared" ca="1" si="1"/>
        <v>44795</v>
      </c>
      <c r="L12" s="39" t="str">
        <f t="shared" ca="1" si="2"/>
        <v>月</v>
      </c>
      <c r="M12" s="40" t="str">
        <f ca="1">IF(ISERROR(VLOOKUP(K12,指定!$J$4:$L$44,3,FALSE)),"",(VLOOKUP(K12,指定!$J$4:$L$44,3,FALSE)))</f>
        <v/>
      </c>
      <c r="N12" s="104"/>
      <c r="O12" s="105" t="s">
        <v>20</v>
      </c>
      <c r="P12" s="106"/>
      <c r="Q12" s="42"/>
      <c r="R12" s="42"/>
      <c r="S12" s="42"/>
      <c r="T12" s="57">
        <f t="shared" ca="1" si="3"/>
        <v>44795</v>
      </c>
    </row>
    <row r="13" spans="1:20" ht="39.950000000000003" customHeight="1" x14ac:dyDescent="0.15">
      <c r="A13" s="49">
        <f t="shared" ca="1" si="4"/>
        <v>44780</v>
      </c>
      <c r="B13" s="39" t="str">
        <f t="shared" ca="1" si="0"/>
        <v>日</v>
      </c>
      <c r="C13" s="40" t="str">
        <f ca="1">IF(ISERROR(VLOOKUP(A13,指定!$J$4:$L$44,3,FALSE)),"",(VLOOKUP(A13,指定!$J$4:$L$44,3,FALSE)))</f>
        <v/>
      </c>
      <c r="D13" s="41"/>
      <c r="E13" s="105" t="s">
        <v>20</v>
      </c>
      <c r="F13" s="106"/>
      <c r="G13" s="42"/>
      <c r="H13" s="42"/>
      <c r="I13" s="42"/>
      <c r="K13" s="49">
        <f t="shared" ca="1" si="1"/>
        <v>44796</v>
      </c>
      <c r="L13" s="39" t="str">
        <f t="shared" ca="1" si="2"/>
        <v>火</v>
      </c>
      <c r="M13" s="40" t="str">
        <f ca="1">IF(ISERROR(VLOOKUP(K13,指定!$J$4:$L$44,3,FALSE)),"",(VLOOKUP(K13,指定!$J$4:$L$44,3,FALSE)))</f>
        <v/>
      </c>
      <c r="N13" s="104"/>
      <c r="O13" s="105" t="s">
        <v>20</v>
      </c>
      <c r="P13" s="106"/>
      <c r="Q13" s="42"/>
      <c r="R13" s="42"/>
      <c r="S13" s="42"/>
      <c r="T13" s="57">
        <f t="shared" ca="1" si="3"/>
        <v>44796</v>
      </c>
    </row>
    <row r="14" spans="1:20" ht="39.950000000000003" customHeight="1" x14ac:dyDescent="0.15">
      <c r="A14" s="49">
        <f t="shared" ca="1" si="4"/>
        <v>44781</v>
      </c>
      <c r="B14" s="39" t="str">
        <f t="shared" ca="1" si="0"/>
        <v>月</v>
      </c>
      <c r="C14" s="40" t="str">
        <f ca="1">IF(ISERROR(VLOOKUP(A14,指定!$J$4:$L$44,3,FALSE)),"",(VLOOKUP(A14,指定!$J$4:$L$44,3,FALSE)))</f>
        <v/>
      </c>
      <c r="D14" s="41"/>
      <c r="E14" s="105" t="s">
        <v>20</v>
      </c>
      <c r="F14" s="106"/>
      <c r="G14" s="42"/>
      <c r="H14" s="42"/>
      <c r="I14" s="42"/>
      <c r="K14" s="49">
        <f t="shared" ca="1" si="1"/>
        <v>44797</v>
      </c>
      <c r="L14" s="39" t="str">
        <f t="shared" ca="1" si="2"/>
        <v>水</v>
      </c>
      <c r="M14" s="40" t="str">
        <f ca="1">IF(ISERROR(VLOOKUP(K14,指定!$J$4:$L$44,3,FALSE)),"",(VLOOKUP(K14,指定!$J$4:$L$44,3,FALSE)))</f>
        <v/>
      </c>
      <c r="N14" s="104"/>
      <c r="O14" s="105" t="s">
        <v>20</v>
      </c>
      <c r="P14" s="106"/>
      <c r="Q14" s="42"/>
      <c r="R14" s="42"/>
      <c r="S14" s="42"/>
      <c r="T14" s="57">
        <f t="shared" ca="1" si="3"/>
        <v>44797</v>
      </c>
    </row>
    <row r="15" spans="1:20" ht="39.950000000000003" customHeight="1" x14ac:dyDescent="0.15">
      <c r="A15" s="49">
        <f t="shared" ca="1" si="4"/>
        <v>44782</v>
      </c>
      <c r="B15" s="39" t="str">
        <f t="shared" ca="1" si="0"/>
        <v>火</v>
      </c>
      <c r="C15" s="40" t="str">
        <f ca="1">IF(ISERROR(VLOOKUP(A15,指定!$J$4:$L$44,3,FALSE)),"",(VLOOKUP(A15,指定!$J$4:$L$44,3,FALSE)))</f>
        <v/>
      </c>
      <c r="D15" s="41"/>
      <c r="E15" s="105" t="s">
        <v>20</v>
      </c>
      <c r="F15" s="106"/>
      <c r="G15" s="42"/>
      <c r="H15" s="42"/>
      <c r="I15" s="42"/>
      <c r="K15" s="49">
        <f t="shared" ca="1" si="1"/>
        <v>44798</v>
      </c>
      <c r="L15" s="39" t="str">
        <f t="shared" ca="1" si="2"/>
        <v>木</v>
      </c>
      <c r="M15" s="40" t="str">
        <f ca="1">IF(ISERROR(VLOOKUP(K15,指定!$J$4:$L$44,3,FALSE)),"",(VLOOKUP(K15,指定!$J$4:$L$44,3,FALSE)))</f>
        <v/>
      </c>
      <c r="N15" s="104"/>
      <c r="O15" s="105" t="s">
        <v>20</v>
      </c>
      <c r="P15" s="106"/>
      <c r="Q15" s="42"/>
      <c r="R15" s="42"/>
      <c r="S15" s="42"/>
      <c r="T15" s="57">
        <f t="shared" ca="1" si="3"/>
        <v>44798</v>
      </c>
    </row>
    <row r="16" spans="1:20" ht="39.950000000000003" customHeight="1" x14ac:dyDescent="0.15">
      <c r="A16" s="49">
        <f t="shared" ca="1" si="4"/>
        <v>44783</v>
      </c>
      <c r="B16" s="39" t="str">
        <f t="shared" ca="1" si="0"/>
        <v>水</v>
      </c>
      <c r="C16" s="40" t="str">
        <f ca="1">IF(ISERROR(VLOOKUP(A16,指定!$J$4:$L$44,3,FALSE)),"",(VLOOKUP(A16,指定!$J$4:$L$44,3,FALSE)))</f>
        <v/>
      </c>
      <c r="D16" s="41"/>
      <c r="E16" s="105" t="s">
        <v>20</v>
      </c>
      <c r="F16" s="106"/>
      <c r="G16" s="42"/>
      <c r="H16" s="42"/>
      <c r="I16" s="42"/>
      <c r="K16" s="49">
        <f t="shared" ca="1" si="1"/>
        <v>44799</v>
      </c>
      <c r="L16" s="39" t="str">
        <f t="shared" ca="1" si="2"/>
        <v>金</v>
      </c>
      <c r="M16" s="40" t="str">
        <f ca="1">IF(ISERROR(VLOOKUP(K16,指定!$J$4:$L$44,3,FALSE)),"",(VLOOKUP(K16,指定!$J$4:$L$44,3,FALSE)))</f>
        <v/>
      </c>
      <c r="N16" s="104"/>
      <c r="O16" s="105" t="s">
        <v>20</v>
      </c>
      <c r="P16" s="106"/>
      <c r="Q16" s="42"/>
      <c r="R16" s="42"/>
      <c r="S16" s="42"/>
      <c r="T16" s="57">
        <f t="shared" ca="1" si="3"/>
        <v>44799</v>
      </c>
    </row>
    <row r="17" spans="1:20" ht="39.950000000000003" customHeight="1" x14ac:dyDescent="0.15">
      <c r="A17" s="49">
        <f t="shared" ca="1" si="4"/>
        <v>44784</v>
      </c>
      <c r="B17" s="39" t="str">
        <f t="shared" ca="1" si="0"/>
        <v>木</v>
      </c>
      <c r="C17" s="40" t="str">
        <f ca="1">IF(ISERROR(VLOOKUP(A17,指定!$J$4:$L$44,3,FALSE)),"",(VLOOKUP(A17,指定!$J$4:$L$44,3,FALSE)))</f>
        <v/>
      </c>
      <c r="D17" s="41"/>
      <c r="E17" s="105" t="s">
        <v>20</v>
      </c>
      <c r="F17" s="106"/>
      <c r="G17" s="42"/>
      <c r="H17" s="42"/>
      <c r="I17" s="42"/>
      <c r="K17" s="49">
        <f t="shared" ca="1" si="1"/>
        <v>44800</v>
      </c>
      <c r="L17" s="39" t="str">
        <f t="shared" ca="1" si="2"/>
        <v>土</v>
      </c>
      <c r="M17" s="40" t="str">
        <f ca="1">IF(ISERROR(VLOOKUP(K17,指定!$J$4:$L$44,3,FALSE)),"",(VLOOKUP(K17,指定!$J$4:$L$44,3,FALSE)))</f>
        <v/>
      </c>
      <c r="N17" s="104"/>
      <c r="O17" s="105" t="s">
        <v>20</v>
      </c>
      <c r="P17" s="106"/>
      <c r="Q17" s="42"/>
      <c r="R17" s="42"/>
      <c r="S17" s="42"/>
      <c r="T17" s="57">
        <f t="shared" ca="1" si="3"/>
        <v>44800</v>
      </c>
    </row>
    <row r="18" spans="1:20" ht="39.950000000000003" customHeight="1" x14ac:dyDescent="0.15">
      <c r="A18" s="49">
        <f t="shared" ca="1" si="4"/>
        <v>44785</v>
      </c>
      <c r="B18" s="39" t="str">
        <f t="shared" ca="1" si="0"/>
        <v>金</v>
      </c>
      <c r="C18" s="40" t="str">
        <f ca="1">IF(ISERROR(VLOOKUP(A18,指定!$J$4:$L$44,3,FALSE)),"",(VLOOKUP(A18,指定!$J$4:$L$44,3,FALSE)))</f>
        <v/>
      </c>
      <c r="D18" s="41"/>
      <c r="E18" s="105" t="s">
        <v>20</v>
      </c>
      <c r="F18" s="106"/>
      <c r="G18" s="42"/>
      <c r="H18" s="42"/>
      <c r="I18" s="42"/>
      <c r="K18" s="49">
        <f t="shared" ca="1" si="1"/>
        <v>44801</v>
      </c>
      <c r="L18" s="39" t="str">
        <f t="shared" ca="1" si="2"/>
        <v>日</v>
      </c>
      <c r="M18" s="40" t="str">
        <f ca="1">IF(ISERROR(VLOOKUP(K18,指定!$J$4:$L$44,3,FALSE)),"",(VLOOKUP(K18,指定!$J$4:$L$44,3,FALSE)))</f>
        <v/>
      </c>
      <c r="N18" s="104"/>
      <c r="O18" s="105" t="s">
        <v>20</v>
      </c>
      <c r="P18" s="106"/>
      <c r="Q18" s="42"/>
      <c r="R18" s="42"/>
      <c r="S18" s="42"/>
      <c r="T18" s="57">
        <f t="shared" ca="1" si="3"/>
        <v>44801</v>
      </c>
    </row>
    <row r="19" spans="1:20" ht="39.950000000000003" customHeight="1" x14ac:dyDescent="0.15">
      <c r="A19" s="49">
        <f t="shared" ca="1" si="4"/>
        <v>44786</v>
      </c>
      <c r="B19" s="39" t="str">
        <f t="shared" ca="1" si="0"/>
        <v>土</v>
      </c>
      <c r="C19" s="40" t="str">
        <f ca="1">IF(ISERROR(VLOOKUP(A19,指定!$J$4:$L$44,3,FALSE)),"",(VLOOKUP(A19,指定!$J$4:$L$44,3,FALSE)))</f>
        <v/>
      </c>
      <c r="D19" s="41"/>
      <c r="E19" s="105" t="s">
        <v>20</v>
      </c>
      <c r="F19" s="106"/>
      <c r="G19" s="42"/>
      <c r="H19" s="42"/>
      <c r="I19" s="42"/>
      <c r="K19" s="49">
        <f t="shared" ca="1" si="1"/>
        <v>44802</v>
      </c>
      <c r="L19" s="39" t="str">
        <f t="shared" ca="1" si="2"/>
        <v>月</v>
      </c>
      <c r="M19" s="40" t="str">
        <f ca="1">IF(ISERROR(VLOOKUP(K19,指定!$J$4:$L$44,3,FALSE)),"",(VLOOKUP(K19,指定!$J$4:$L$44,3,FALSE)))</f>
        <v/>
      </c>
      <c r="N19" s="104"/>
      <c r="O19" s="105" t="s">
        <v>20</v>
      </c>
      <c r="P19" s="106"/>
      <c r="Q19" s="42"/>
      <c r="R19" s="42"/>
      <c r="S19" s="42"/>
      <c r="T19" s="57">
        <f t="shared" ca="1" si="3"/>
        <v>44802</v>
      </c>
    </row>
    <row r="20" spans="1:20" ht="39.950000000000003" customHeight="1" x14ac:dyDescent="0.15">
      <c r="A20" s="49">
        <f t="shared" ca="1" si="4"/>
        <v>44787</v>
      </c>
      <c r="B20" s="39" t="str">
        <f t="shared" ca="1" si="0"/>
        <v>日</v>
      </c>
      <c r="C20" s="40" t="str">
        <f ca="1">IF(ISERROR(VLOOKUP(A20,指定!$J$4:$L$44,3,FALSE)),"",(VLOOKUP(A20,指定!$J$4:$L$44,3,FALSE)))</f>
        <v/>
      </c>
      <c r="D20" s="41"/>
      <c r="E20" s="105" t="s">
        <v>20</v>
      </c>
      <c r="F20" s="106"/>
      <c r="G20" s="42"/>
      <c r="H20" s="42"/>
      <c r="I20" s="42"/>
      <c r="K20" s="49">
        <f t="shared" ca="1" si="1"/>
        <v>44803</v>
      </c>
      <c r="L20" s="39" t="str">
        <f t="shared" ca="1" si="2"/>
        <v>火</v>
      </c>
      <c r="M20" s="40" t="str">
        <f ca="1">IF(ISERROR(VLOOKUP(K20,指定!$J$4:$L$44,3,FALSE)),"",(VLOOKUP(K20,指定!$J$4:$L$44,3,FALSE)))</f>
        <v/>
      </c>
      <c r="N20" s="104"/>
      <c r="O20" s="105" t="s">
        <v>20</v>
      </c>
      <c r="P20" s="106"/>
      <c r="Q20" s="42"/>
      <c r="R20" s="42"/>
      <c r="S20" s="42"/>
      <c r="T20" s="57">
        <f t="shared" ca="1" si="3"/>
        <v>44803</v>
      </c>
    </row>
    <row r="21" spans="1:20" ht="39.950000000000003" customHeight="1" thickBot="1" x14ac:dyDescent="0.2">
      <c r="A21" s="49">
        <f t="shared" ca="1" si="4"/>
        <v>44788</v>
      </c>
      <c r="B21" s="39" t="str">
        <f t="shared" ca="1" si="0"/>
        <v>月</v>
      </c>
      <c r="C21" s="40" t="str">
        <f ca="1">IF(ISERROR(VLOOKUP(A21,指定!$J$4:$L$44,3,FALSE)),"",(VLOOKUP(A21,指定!$J$4:$L$44,3,FALSE)))</f>
        <v/>
      </c>
      <c r="D21" s="41"/>
      <c r="E21" s="105" t="s">
        <v>20</v>
      </c>
      <c r="F21" s="106"/>
      <c r="G21" s="42"/>
      <c r="H21" s="42"/>
      <c r="I21" s="42"/>
      <c r="K21" s="49">
        <f t="shared" ca="1" si="1"/>
        <v>44804</v>
      </c>
      <c r="L21" s="39" t="str">
        <f t="shared" ca="1" si="2"/>
        <v>水</v>
      </c>
      <c r="M21" s="40" t="str">
        <f ca="1">IF(ISERROR(VLOOKUP(K21,指定!$J$4:$L$44,3,FALSE)),"",(VLOOKUP(K21,指定!$J$4:$L$44,3,FALSE)))</f>
        <v/>
      </c>
      <c r="N21" s="101"/>
      <c r="O21" s="102" t="s">
        <v>20</v>
      </c>
      <c r="P21" s="103"/>
      <c r="Q21" s="35"/>
      <c r="R21" s="42"/>
      <c r="S21" s="42"/>
      <c r="T21" s="57">
        <f t="shared" ca="1" si="3"/>
        <v>44804</v>
      </c>
    </row>
    <row r="22" spans="1:20" ht="39.950000000000003" customHeight="1" thickTop="1" thickBot="1" x14ac:dyDescent="0.2">
      <c r="A22" s="71">
        <f t="shared" ca="1" si="4"/>
        <v>44789</v>
      </c>
      <c r="B22" s="72" t="str">
        <f t="shared" ca="1" si="0"/>
        <v>火</v>
      </c>
      <c r="C22" s="73" t="str">
        <f ca="1">IF(ISERROR(VLOOKUP(A22,指定!$J$4:$L$44,3,FALSE)),"",(VLOOKUP(A22,指定!$J$4:$L$44,3,FALSE)))</f>
        <v/>
      </c>
      <c r="D22" s="74"/>
      <c r="E22" s="75" t="s">
        <v>20</v>
      </c>
      <c r="F22" s="76"/>
      <c r="G22" s="77"/>
      <c r="H22" s="77"/>
      <c r="I22" s="77"/>
      <c r="J22" s="78"/>
      <c r="K22" s="121" t="s">
        <v>23</v>
      </c>
      <c r="L22" s="122"/>
      <c r="M22" s="123"/>
      <c r="N22" s="132" t="s">
        <v>21</v>
      </c>
      <c r="O22" s="132"/>
      <c r="P22" s="124"/>
      <c r="Q22" s="125"/>
      <c r="R22" s="97" t="s">
        <v>41</v>
      </c>
      <c r="S22" s="98"/>
    </row>
    <row r="23" spans="1:20" ht="28.5" customHeight="1" thickTop="1" thickBot="1" x14ac:dyDescent="0.2">
      <c r="A23" s="108" t="s">
        <v>34</v>
      </c>
      <c r="B23" s="109"/>
      <c r="C23" s="109"/>
      <c r="D23" s="109" t="s">
        <v>32</v>
      </c>
      <c r="E23" s="109"/>
      <c r="F23" s="109"/>
      <c r="G23" s="92" t="s">
        <v>30</v>
      </c>
      <c r="H23" s="109" t="s">
        <v>35</v>
      </c>
      <c r="I23" s="109"/>
      <c r="J23" s="109" t="s">
        <v>33</v>
      </c>
      <c r="K23" s="109"/>
      <c r="L23" s="109"/>
      <c r="M23" s="110"/>
      <c r="N23" s="79" t="s">
        <v>22</v>
      </c>
      <c r="O23" s="80"/>
      <c r="P23" s="80"/>
      <c r="Q23" s="80"/>
      <c r="R23" s="81"/>
      <c r="S23" s="82"/>
    </row>
    <row r="24" spans="1:20" ht="27.75" customHeight="1" x14ac:dyDescent="0.15">
      <c r="A24" s="89"/>
      <c r="B24" s="90"/>
      <c r="C24" s="95" t="s">
        <v>42</v>
      </c>
      <c r="D24" s="111"/>
      <c r="E24" s="111"/>
      <c r="F24" s="111"/>
      <c r="G24" s="99"/>
      <c r="H24" s="111"/>
      <c r="I24" s="111"/>
      <c r="J24" s="111"/>
      <c r="K24" s="111"/>
      <c r="L24" s="111"/>
      <c r="M24" s="112"/>
      <c r="N24" s="68" t="s">
        <v>31</v>
      </c>
      <c r="O24" s="68"/>
      <c r="P24" s="68"/>
      <c r="Q24" s="68"/>
      <c r="R24" s="68"/>
      <c r="S24" s="43"/>
    </row>
    <row r="25" spans="1:20" s="45" customFormat="1" ht="20.100000000000001" customHeight="1" x14ac:dyDescent="0.15">
      <c r="A25" s="85"/>
      <c r="B25" s="86"/>
      <c r="C25" s="87"/>
      <c r="D25" s="126"/>
      <c r="E25" s="126"/>
      <c r="F25" s="126"/>
      <c r="G25" s="126"/>
      <c r="H25" s="126"/>
      <c r="I25" s="126"/>
      <c r="J25" s="128"/>
      <c r="K25" s="128"/>
      <c r="L25" s="128"/>
      <c r="M25" s="129"/>
      <c r="N25" s="44"/>
      <c r="O25" s="44"/>
      <c r="P25" s="44"/>
      <c r="Q25" s="34"/>
      <c r="R25" s="34"/>
      <c r="S25" s="43"/>
    </row>
    <row r="26" spans="1:20" s="45" customFormat="1" ht="20.100000000000001" customHeight="1" x14ac:dyDescent="0.2">
      <c r="A26" s="85"/>
      <c r="B26" s="86"/>
      <c r="C26" s="96" t="s">
        <v>47</v>
      </c>
      <c r="D26" s="126"/>
      <c r="E26" s="126"/>
      <c r="F26" s="126"/>
      <c r="G26" s="126"/>
      <c r="H26" s="126"/>
      <c r="I26" s="126"/>
      <c r="J26" s="128"/>
      <c r="K26" s="128"/>
      <c r="L26" s="128"/>
      <c r="M26" s="129"/>
      <c r="N26" s="113" t="str">
        <f>指定!C3</f>
        <v>学務係</v>
      </c>
      <c r="O26" s="113"/>
      <c r="P26" s="144" t="str">
        <f>指定!C4</f>
        <v>　　　　　　</v>
      </c>
      <c r="Q26" s="144"/>
      <c r="R26" s="144"/>
      <c r="S26" s="55" t="s">
        <v>1</v>
      </c>
      <c r="T26" s="44"/>
    </row>
    <row r="27" spans="1:20" s="45" customFormat="1" ht="9.9499999999999993" customHeight="1" thickBot="1" x14ac:dyDescent="0.2">
      <c r="A27" s="88"/>
      <c r="B27" s="83"/>
      <c r="C27" s="84"/>
      <c r="D27" s="127"/>
      <c r="E27" s="127"/>
      <c r="F27" s="127"/>
      <c r="G27" s="127"/>
      <c r="H27" s="127"/>
      <c r="I27" s="127"/>
      <c r="J27" s="130"/>
      <c r="K27" s="130"/>
      <c r="L27" s="130"/>
      <c r="M27" s="131"/>
      <c r="N27" s="69"/>
      <c r="O27" s="69"/>
      <c r="P27" s="47"/>
      <c r="Q27" s="46"/>
      <c r="R27" s="46"/>
      <c r="S27" s="48"/>
    </row>
    <row r="31" spans="1:20" x14ac:dyDescent="0.15">
      <c r="C31" s="44"/>
    </row>
  </sheetData>
  <mergeCells count="29">
    <mergeCell ref="K22:M22"/>
    <mergeCell ref="N22:O22"/>
    <mergeCell ref="P22:Q22"/>
    <mergeCell ref="P26:R26"/>
    <mergeCell ref="A23:C23"/>
    <mergeCell ref="D23:F23"/>
    <mergeCell ref="H23:I23"/>
    <mergeCell ref="J23:M23"/>
    <mergeCell ref="D24:F24"/>
    <mergeCell ref="H24:I24"/>
    <mergeCell ref="J24:M24"/>
    <mergeCell ref="D25:F27"/>
    <mergeCell ref="G25:G27"/>
    <mergeCell ref="H25:I27"/>
    <mergeCell ref="J25:M27"/>
    <mergeCell ref="N26:O26"/>
    <mergeCell ref="A2:S2"/>
    <mergeCell ref="A3:C3"/>
    <mergeCell ref="O3:S3"/>
    <mergeCell ref="A5:A6"/>
    <mergeCell ref="B5:B6"/>
    <mergeCell ref="C5:C6"/>
    <mergeCell ref="D5:G5"/>
    <mergeCell ref="K5:K6"/>
    <mergeCell ref="L5:L6"/>
    <mergeCell ref="M5:M6"/>
    <mergeCell ref="N5:Q5"/>
    <mergeCell ref="D6:F6"/>
    <mergeCell ref="N6:P6"/>
  </mergeCells>
  <phoneticPr fontId="2"/>
  <conditionalFormatting sqref="B2 L2:L4 L7:L21 B7:B22 B28:B1048576 B4:B5">
    <cfRule type="expression" dxfId="103" priority="11">
      <formula>MATCH(A2,祝日,0)&gt;0</formula>
    </cfRule>
    <cfRule type="cellIs" dxfId="102" priority="12" operator="equal">
      <formula>"日"</formula>
    </cfRule>
    <cfRule type="cellIs" dxfId="101" priority="13" operator="equal">
      <formula>"土"</formula>
    </cfRule>
  </conditionalFormatting>
  <conditionalFormatting sqref="L5">
    <cfRule type="expression" dxfId="100" priority="8">
      <formula>MATCH(K5,祝日,0)&gt;0</formula>
    </cfRule>
    <cfRule type="cellIs" dxfId="99" priority="9" operator="equal">
      <formula>"日"</formula>
    </cfRule>
    <cfRule type="cellIs" dxfId="98" priority="10" operator="equal">
      <formula>"土"</formula>
    </cfRule>
  </conditionalFormatting>
  <conditionalFormatting sqref="L28:L1048576">
    <cfRule type="expression" dxfId="97" priority="14">
      <formula>MATCH(#REF!,祝日,0)&gt;0</formula>
    </cfRule>
    <cfRule type="cellIs" dxfId="96" priority="15" operator="equal">
      <formula>"日"</formula>
    </cfRule>
    <cfRule type="cellIs" dxfId="95" priority="16" operator="equal">
      <formula>"土"</formula>
    </cfRule>
  </conditionalFormatting>
  <conditionalFormatting sqref="K19:S21">
    <cfRule type="expression" dxfId="94" priority="7">
      <formula>$K19=""</formula>
    </cfRule>
  </conditionalFormatting>
  <conditionalFormatting sqref="B3">
    <cfRule type="expression" dxfId="93" priority="1">
      <formula>MATCH(A3,祝日,0)&gt;0</formula>
    </cfRule>
    <cfRule type="cellIs" dxfId="92" priority="2" operator="equal">
      <formula>"日"</formula>
    </cfRule>
    <cfRule type="cellIs" dxfId="91" priority="3" operator="equal">
      <formula>"土"</formula>
    </cfRule>
  </conditionalFormatting>
  <printOptions horizontalCentered="1" verticalCentered="1"/>
  <pageMargins left="0.19685039370078741" right="0.19685039370078741" top="0" bottom="0" header="0.19685039370078741" footer="0.19685039370078741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zoomScale="80" zoomScaleNormal="80" zoomScaleSheetLayoutView="80" workbookViewId="0">
      <selection activeCell="C14" sqref="C14"/>
    </sheetView>
  </sheetViews>
  <sheetFormatPr defaultRowHeight="13.5" x14ac:dyDescent="0.15"/>
  <cols>
    <col min="1" max="1" width="3.625" style="45" customWidth="1"/>
    <col min="2" max="2" width="3.25" style="33" customWidth="1"/>
    <col min="3" max="3" width="35.625" style="33" customWidth="1"/>
    <col min="4" max="4" width="9" style="33"/>
    <col min="5" max="5" width="2.625" style="33" customWidth="1"/>
    <col min="6" max="6" width="9" style="33"/>
    <col min="7" max="7" width="5.625" style="33" customWidth="1"/>
    <col min="8" max="8" width="9" style="33"/>
    <col min="9" max="9" width="15.625" style="33" customWidth="1"/>
    <col min="10" max="10" width="5.625" style="34" customWidth="1"/>
    <col min="11" max="11" width="3.625" style="45" customWidth="1"/>
    <col min="12" max="12" width="3.25" style="33" customWidth="1"/>
    <col min="13" max="13" width="35.625" style="33" customWidth="1"/>
    <col min="14" max="14" width="9" style="33"/>
    <col min="15" max="15" width="2.625" style="33" customWidth="1"/>
    <col min="16" max="16" width="9" style="33"/>
    <col min="17" max="17" width="5.625" style="33" customWidth="1"/>
    <col min="18" max="18" width="9" style="33"/>
    <col min="19" max="19" width="15.625" style="33" customWidth="1"/>
    <col min="20" max="20" width="14.375" style="33" bestFit="1" customWidth="1"/>
    <col min="21" max="16384" width="9" style="33"/>
  </cols>
  <sheetData>
    <row r="1" spans="1:20" s="60" customFormat="1" ht="21.75" customHeight="1" x14ac:dyDescent="0.15">
      <c r="A1" s="58">
        <f ca="1">RIGHT(CELL("filename",A1),LEN(CELL("filename",A1))-FIND("]",CELL("filename",A1)))*1</f>
        <v>9</v>
      </c>
      <c r="B1" s="59" t="s">
        <v>25</v>
      </c>
      <c r="D1" s="61">
        <f ca="1">IF(A1&gt;3,DATE(指定!$A$4,$A$1,1),DATE(指定!$A$4+1,$A$1,1))</f>
        <v>44805</v>
      </c>
      <c r="E1" s="60" t="s">
        <v>20</v>
      </c>
      <c r="F1" s="61">
        <f ca="1">IF(A1&gt;3,DATE(指定!$A$4,$A$1+1,1)-1,DATE(指定!$A$4+1,$A$1+1,1)-1)</f>
        <v>44834</v>
      </c>
    </row>
    <row r="2" spans="1:20" ht="28.5" customHeight="1" x14ac:dyDescent="0.2">
      <c r="A2" s="133" t="s">
        <v>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20" ht="14.25" x14ac:dyDescent="0.15">
      <c r="A3" s="134" t="str">
        <f ca="1">"　　　（　"&amp;指定!$A$7&amp;"　"&amp;YEAR($D$1)-2018&amp;"年　　"&amp;$A$1&amp;"月分　）"</f>
        <v>　　　（　令和　4年　　9月分　）</v>
      </c>
      <c r="B3" s="134"/>
      <c r="C3" s="134"/>
      <c r="N3" s="34"/>
      <c r="O3" s="143" t="str">
        <f>指定!B4&amp;" 　《 ＴＡ  ・  ＲＡ 》"</f>
        <v>生物資源産業学部 　《 ＴＡ  ・  ＲＡ 》</v>
      </c>
      <c r="P3" s="143"/>
      <c r="Q3" s="143"/>
      <c r="R3" s="143"/>
      <c r="S3" s="143"/>
    </row>
    <row r="4" spans="1:20" ht="6.75" customHeight="1" x14ac:dyDescent="0.15"/>
    <row r="5" spans="1:20" ht="15.75" customHeight="1" x14ac:dyDescent="0.15">
      <c r="A5" s="136" t="s">
        <v>15</v>
      </c>
      <c r="B5" s="138" t="s">
        <v>0</v>
      </c>
      <c r="C5" s="140" t="s">
        <v>37</v>
      </c>
      <c r="D5" s="115" t="s">
        <v>16</v>
      </c>
      <c r="E5" s="116"/>
      <c r="F5" s="116"/>
      <c r="G5" s="117"/>
      <c r="H5" s="36" t="s">
        <v>24</v>
      </c>
      <c r="I5" s="36" t="s">
        <v>36</v>
      </c>
      <c r="J5" s="51"/>
      <c r="K5" s="136" t="s">
        <v>15</v>
      </c>
      <c r="L5" s="138" t="s">
        <v>0</v>
      </c>
      <c r="M5" s="140" t="s">
        <v>37</v>
      </c>
      <c r="N5" s="115" t="s">
        <v>17</v>
      </c>
      <c r="O5" s="116"/>
      <c r="P5" s="116"/>
      <c r="Q5" s="117"/>
      <c r="R5" s="36" t="s">
        <v>24</v>
      </c>
      <c r="S5" s="36" t="s">
        <v>36</v>
      </c>
    </row>
    <row r="6" spans="1:20" ht="15" customHeight="1" x14ac:dyDescent="0.15">
      <c r="A6" s="137"/>
      <c r="B6" s="139"/>
      <c r="C6" s="141"/>
      <c r="D6" s="118" t="s">
        <v>18</v>
      </c>
      <c r="E6" s="119"/>
      <c r="F6" s="120"/>
      <c r="G6" s="100" t="s">
        <v>19</v>
      </c>
      <c r="H6" s="37" t="s">
        <v>1</v>
      </c>
      <c r="I6" s="38" t="s">
        <v>38</v>
      </c>
      <c r="J6" s="50"/>
      <c r="K6" s="137"/>
      <c r="L6" s="139"/>
      <c r="M6" s="141"/>
      <c r="N6" s="118" t="s">
        <v>18</v>
      </c>
      <c r="O6" s="119"/>
      <c r="P6" s="120"/>
      <c r="Q6" s="100" t="s">
        <v>19</v>
      </c>
      <c r="R6" s="37" t="s">
        <v>1</v>
      </c>
      <c r="S6" s="38" t="s">
        <v>38</v>
      </c>
    </row>
    <row r="7" spans="1:20" ht="39.950000000000003" customHeight="1" x14ac:dyDescent="0.15">
      <c r="A7" s="49">
        <f ca="1">D1</f>
        <v>44805</v>
      </c>
      <c r="B7" s="39" t="str">
        <f ca="1">TEXT(A7,"aaa")</f>
        <v>木</v>
      </c>
      <c r="C7" s="40" t="str">
        <f ca="1">IF(ISERROR(VLOOKUP(A7,指定!$J$4:$L$44,3,FALSE)),"",(VLOOKUP(A7,指定!$J$4:$L$44,3,FALSE)))</f>
        <v/>
      </c>
      <c r="D7" s="41"/>
      <c r="E7" s="105" t="s">
        <v>20</v>
      </c>
      <c r="F7" s="106"/>
      <c r="G7" s="42"/>
      <c r="H7" s="42"/>
      <c r="I7" s="42"/>
      <c r="K7" s="49">
        <f ca="1">A7+16</f>
        <v>44821</v>
      </c>
      <c r="L7" s="39" t="str">
        <f ca="1">TEXT(K7,"aaa")</f>
        <v>土</v>
      </c>
      <c r="M7" s="40" t="str">
        <f ca="1">IF(ISERROR(VLOOKUP(K7,指定!$J$4:$L$44,3,FALSE)),"",(VLOOKUP(K7,指定!$J$4:$L$44,3,FALSE)))</f>
        <v/>
      </c>
      <c r="N7" s="104"/>
      <c r="O7" s="105" t="s">
        <v>20</v>
      </c>
      <c r="P7" s="106"/>
      <c r="Q7" s="42"/>
      <c r="R7" s="42"/>
      <c r="S7" s="42"/>
      <c r="T7" s="57">
        <f ca="1">K7</f>
        <v>44821</v>
      </c>
    </row>
    <row r="8" spans="1:20" ht="39.950000000000003" customHeight="1" x14ac:dyDescent="0.15">
      <c r="A8" s="49">
        <f ca="1">A7+1</f>
        <v>44806</v>
      </c>
      <c r="B8" s="39" t="str">
        <f t="shared" ref="B8:B22" ca="1" si="0">TEXT(A8,"aaa")</f>
        <v>金</v>
      </c>
      <c r="C8" s="40" t="str">
        <f ca="1">IF(ISERROR(VLOOKUP(A8,指定!$J$4:$L$44,3,FALSE)),"",(VLOOKUP(A8,指定!$J$4:$L$44,3,FALSE)))</f>
        <v/>
      </c>
      <c r="D8" s="41"/>
      <c r="E8" s="105" t="s">
        <v>20</v>
      </c>
      <c r="F8" s="106"/>
      <c r="G8" s="42"/>
      <c r="H8" s="42"/>
      <c r="I8" s="42"/>
      <c r="K8" s="49">
        <f t="shared" ref="K8:K21" ca="1" si="1">IF(K7&lt;$F$1,K7+1,"")</f>
        <v>44822</v>
      </c>
      <c r="L8" s="39" t="str">
        <f t="shared" ref="L8:L21" ca="1" si="2">TEXT(K8,"aaa")</f>
        <v>日</v>
      </c>
      <c r="M8" s="40" t="str">
        <f ca="1">IF(ISERROR(VLOOKUP(K8,指定!$J$4:$L$44,3,FALSE)),"",(VLOOKUP(K8,指定!$J$4:$L$44,3,FALSE)))</f>
        <v/>
      </c>
      <c r="N8" s="104"/>
      <c r="O8" s="105" t="s">
        <v>20</v>
      </c>
      <c r="P8" s="106"/>
      <c r="Q8" s="42"/>
      <c r="R8" s="42"/>
      <c r="S8" s="42"/>
      <c r="T8" s="57">
        <f t="shared" ref="T8:T21" ca="1" si="3">K8</f>
        <v>44822</v>
      </c>
    </row>
    <row r="9" spans="1:20" ht="39.950000000000003" customHeight="1" x14ac:dyDescent="0.15">
      <c r="A9" s="49">
        <f t="shared" ref="A9:A22" ca="1" si="4">A8+1</f>
        <v>44807</v>
      </c>
      <c r="B9" s="39" t="str">
        <f t="shared" ca="1" si="0"/>
        <v>土</v>
      </c>
      <c r="C9" s="40" t="str">
        <f ca="1">IF(ISERROR(VLOOKUP(A9,指定!$J$4:$L$44,3,FALSE)),"",(VLOOKUP(A9,指定!$J$4:$L$44,3,FALSE)))</f>
        <v/>
      </c>
      <c r="D9" s="41"/>
      <c r="E9" s="105" t="s">
        <v>20</v>
      </c>
      <c r="F9" s="106"/>
      <c r="G9" s="42"/>
      <c r="H9" s="42"/>
      <c r="I9" s="42"/>
      <c r="K9" s="49">
        <f t="shared" ca="1" si="1"/>
        <v>44823</v>
      </c>
      <c r="L9" s="39" t="str">
        <f t="shared" ca="1" si="2"/>
        <v>月</v>
      </c>
      <c r="M9" s="40" t="str">
        <f ca="1">IF(ISERROR(VLOOKUP(K9,指定!$J$4:$L$44,3,FALSE)),"",(VLOOKUP(K9,指定!$J$4:$L$44,3,FALSE)))</f>
        <v/>
      </c>
      <c r="N9" s="104"/>
      <c r="O9" s="105" t="s">
        <v>20</v>
      </c>
      <c r="P9" s="106"/>
      <c r="Q9" s="42"/>
      <c r="R9" s="42"/>
      <c r="S9" s="42"/>
      <c r="T9" s="57">
        <f t="shared" ca="1" si="3"/>
        <v>44823</v>
      </c>
    </row>
    <row r="10" spans="1:20" ht="39.950000000000003" customHeight="1" x14ac:dyDescent="0.15">
      <c r="A10" s="49">
        <f t="shared" ca="1" si="4"/>
        <v>44808</v>
      </c>
      <c r="B10" s="39" t="str">
        <f t="shared" ca="1" si="0"/>
        <v>日</v>
      </c>
      <c r="C10" s="40" t="str">
        <f ca="1">IF(ISERROR(VLOOKUP(A10,指定!$J$4:$L$44,3,FALSE)),"",(VLOOKUP(A10,指定!$J$4:$L$44,3,FALSE)))</f>
        <v/>
      </c>
      <c r="D10" s="41"/>
      <c r="E10" s="105" t="s">
        <v>20</v>
      </c>
      <c r="F10" s="106"/>
      <c r="G10" s="42"/>
      <c r="H10" s="42"/>
      <c r="I10" s="42"/>
      <c r="K10" s="49">
        <f t="shared" ca="1" si="1"/>
        <v>44824</v>
      </c>
      <c r="L10" s="39" t="str">
        <f t="shared" ca="1" si="2"/>
        <v>火</v>
      </c>
      <c r="M10" s="40" t="str">
        <f ca="1">IF(ISERROR(VLOOKUP(K10,指定!$J$4:$L$44,3,FALSE)),"",(VLOOKUP(K10,指定!$J$4:$L$44,3,FALSE)))</f>
        <v/>
      </c>
      <c r="N10" s="104"/>
      <c r="O10" s="105" t="s">
        <v>20</v>
      </c>
      <c r="P10" s="106"/>
      <c r="Q10" s="42"/>
      <c r="R10" s="42"/>
      <c r="S10" s="42"/>
      <c r="T10" s="57">
        <f t="shared" ca="1" si="3"/>
        <v>44824</v>
      </c>
    </row>
    <row r="11" spans="1:20" ht="39.950000000000003" customHeight="1" x14ac:dyDescent="0.15">
      <c r="A11" s="49">
        <f t="shared" ca="1" si="4"/>
        <v>44809</v>
      </c>
      <c r="B11" s="39" t="str">
        <f t="shared" ca="1" si="0"/>
        <v>月</v>
      </c>
      <c r="C11" s="40" t="str">
        <f ca="1">IF(ISERROR(VLOOKUP(A11,指定!$J$4:$L$44,3,FALSE)),"",(VLOOKUP(A11,指定!$J$4:$L$44,3,FALSE)))</f>
        <v/>
      </c>
      <c r="D11" s="41"/>
      <c r="E11" s="105" t="s">
        <v>20</v>
      </c>
      <c r="F11" s="106"/>
      <c r="G11" s="42"/>
      <c r="H11" s="42"/>
      <c r="I11" s="42"/>
      <c r="K11" s="49">
        <f t="shared" ca="1" si="1"/>
        <v>44825</v>
      </c>
      <c r="L11" s="39" t="str">
        <f t="shared" ca="1" si="2"/>
        <v>水</v>
      </c>
      <c r="M11" s="40" t="str">
        <f ca="1">IF(ISERROR(VLOOKUP(K11,指定!$J$4:$L$44,3,FALSE)),"",(VLOOKUP(K11,指定!$J$4:$L$44,3,FALSE)))</f>
        <v/>
      </c>
      <c r="N11" s="104"/>
      <c r="O11" s="105" t="s">
        <v>20</v>
      </c>
      <c r="P11" s="106"/>
      <c r="Q11" s="42"/>
      <c r="R11" s="42"/>
      <c r="S11" s="42"/>
      <c r="T11" s="57">
        <f t="shared" ca="1" si="3"/>
        <v>44825</v>
      </c>
    </row>
    <row r="12" spans="1:20" ht="39.950000000000003" customHeight="1" x14ac:dyDescent="0.15">
      <c r="A12" s="49">
        <f t="shared" ca="1" si="4"/>
        <v>44810</v>
      </c>
      <c r="B12" s="39" t="str">
        <f t="shared" ca="1" si="0"/>
        <v>火</v>
      </c>
      <c r="C12" s="40" t="str">
        <f ca="1">IF(ISERROR(VLOOKUP(A12,指定!$J$4:$L$44,3,FALSE)),"",(VLOOKUP(A12,指定!$J$4:$L$44,3,FALSE)))</f>
        <v/>
      </c>
      <c r="D12" s="41"/>
      <c r="E12" s="105" t="s">
        <v>20</v>
      </c>
      <c r="F12" s="106"/>
      <c r="G12" s="42"/>
      <c r="H12" s="42"/>
      <c r="I12" s="42"/>
      <c r="K12" s="49">
        <f t="shared" ca="1" si="1"/>
        <v>44826</v>
      </c>
      <c r="L12" s="39" t="str">
        <f t="shared" ca="1" si="2"/>
        <v>木</v>
      </c>
      <c r="M12" s="40" t="str">
        <f ca="1">IF(ISERROR(VLOOKUP(K12,指定!$J$4:$L$44,3,FALSE)),"",(VLOOKUP(K12,指定!$J$4:$L$44,3,FALSE)))</f>
        <v/>
      </c>
      <c r="N12" s="104"/>
      <c r="O12" s="105" t="s">
        <v>20</v>
      </c>
      <c r="P12" s="106"/>
      <c r="Q12" s="42"/>
      <c r="R12" s="42"/>
      <c r="S12" s="42"/>
      <c r="T12" s="57">
        <f t="shared" ca="1" si="3"/>
        <v>44826</v>
      </c>
    </row>
    <row r="13" spans="1:20" ht="39.950000000000003" customHeight="1" x14ac:dyDescent="0.15">
      <c r="A13" s="49">
        <f t="shared" ca="1" si="4"/>
        <v>44811</v>
      </c>
      <c r="B13" s="39" t="str">
        <f t="shared" ca="1" si="0"/>
        <v>水</v>
      </c>
      <c r="C13" s="40" t="str">
        <f ca="1">IF(ISERROR(VLOOKUP(A13,指定!$J$4:$L$44,3,FALSE)),"",(VLOOKUP(A13,指定!$J$4:$L$44,3,FALSE)))</f>
        <v/>
      </c>
      <c r="D13" s="41"/>
      <c r="E13" s="105" t="s">
        <v>20</v>
      </c>
      <c r="F13" s="106"/>
      <c r="G13" s="42"/>
      <c r="H13" s="42"/>
      <c r="I13" s="42"/>
      <c r="K13" s="49">
        <f t="shared" ca="1" si="1"/>
        <v>44827</v>
      </c>
      <c r="L13" s="39" t="str">
        <f t="shared" ca="1" si="2"/>
        <v>金</v>
      </c>
      <c r="M13" s="40" t="str">
        <f ca="1">IF(ISERROR(VLOOKUP(K13,指定!$J$4:$L$44,3,FALSE)),"",(VLOOKUP(K13,指定!$J$4:$L$44,3,FALSE)))</f>
        <v/>
      </c>
      <c r="N13" s="104"/>
      <c r="O13" s="105" t="s">
        <v>20</v>
      </c>
      <c r="P13" s="106"/>
      <c r="Q13" s="42"/>
      <c r="R13" s="42"/>
      <c r="S13" s="42"/>
      <c r="T13" s="57">
        <f t="shared" ca="1" si="3"/>
        <v>44827</v>
      </c>
    </row>
    <row r="14" spans="1:20" ht="39.950000000000003" customHeight="1" x14ac:dyDescent="0.15">
      <c r="A14" s="49">
        <f t="shared" ca="1" si="4"/>
        <v>44812</v>
      </c>
      <c r="B14" s="39" t="str">
        <f t="shared" ca="1" si="0"/>
        <v>木</v>
      </c>
      <c r="C14" s="40" t="str">
        <f ca="1">IF(ISERROR(VLOOKUP(A14,指定!$J$4:$L$44,3,FALSE)),"",(VLOOKUP(A14,指定!$J$4:$L$44,3,FALSE)))</f>
        <v/>
      </c>
      <c r="D14" s="41"/>
      <c r="E14" s="105" t="s">
        <v>20</v>
      </c>
      <c r="F14" s="106"/>
      <c r="G14" s="42"/>
      <c r="H14" s="42"/>
      <c r="I14" s="42"/>
      <c r="K14" s="49">
        <f t="shared" ca="1" si="1"/>
        <v>44828</v>
      </c>
      <c r="L14" s="39" t="str">
        <f t="shared" ca="1" si="2"/>
        <v>土</v>
      </c>
      <c r="M14" s="40" t="str">
        <f ca="1">IF(ISERROR(VLOOKUP(K14,指定!$J$4:$L$44,3,FALSE)),"",(VLOOKUP(K14,指定!$J$4:$L$44,3,FALSE)))</f>
        <v/>
      </c>
      <c r="N14" s="104"/>
      <c r="O14" s="105" t="s">
        <v>20</v>
      </c>
      <c r="P14" s="106"/>
      <c r="Q14" s="42"/>
      <c r="R14" s="42"/>
      <c r="S14" s="42"/>
      <c r="T14" s="57">
        <f t="shared" ca="1" si="3"/>
        <v>44828</v>
      </c>
    </row>
    <row r="15" spans="1:20" ht="39.950000000000003" customHeight="1" x14ac:dyDescent="0.15">
      <c r="A15" s="49">
        <f t="shared" ca="1" si="4"/>
        <v>44813</v>
      </c>
      <c r="B15" s="39" t="str">
        <f t="shared" ca="1" si="0"/>
        <v>金</v>
      </c>
      <c r="C15" s="40" t="str">
        <f ca="1">IF(ISERROR(VLOOKUP(A15,指定!$J$4:$L$44,3,FALSE)),"",(VLOOKUP(A15,指定!$J$4:$L$44,3,FALSE)))</f>
        <v/>
      </c>
      <c r="D15" s="41"/>
      <c r="E15" s="105" t="s">
        <v>20</v>
      </c>
      <c r="F15" s="106"/>
      <c r="G15" s="42"/>
      <c r="H15" s="42"/>
      <c r="I15" s="42"/>
      <c r="K15" s="49">
        <f t="shared" ca="1" si="1"/>
        <v>44829</v>
      </c>
      <c r="L15" s="39" t="str">
        <f t="shared" ca="1" si="2"/>
        <v>日</v>
      </c>
      <c r="M15" s="40" t="str">
        <f ca="1">IF(ISERROR(VLOOKUP(K15,指定!$J$4:$L$44,3,FALSE)),"",(VLOOKUP(K15,指定!$J$4:$L$44,3,FALSE)))</f>
        <v/>
      </c>
      <c r="N15" s="104"/>
      <c r="O15" s="105" t="s">
        <v>20</v>
      </c>
      <c r="P15" s="106"/>
      <c r="Q15" s="42"/>
      <c r="R15" s="42"/>
      <c r="S15" s="42"/>
      <c r="T15" s="57">
        <f t="shared" ca="1" si="3"/>
        <v>44829</v>
      </c>
    </row>
    <row r="16" spans="1:20" ht="39.950000000000003" customHeight="1" x14ac:dyDescent="0.15">
      <c r="A16" s="49">
        <f t="shared" ca="1" si="4"/>
        <v>44814</v>
      </c>
      <c r="B16" s="39" t="str">
        <f t="shared" ca="1" si="0"/>
        <v>土</v>
      </c>
      <c r="C16" s="40" t="str">
        <f ca="1">IF(ISERROR(VLOOKUP(A16,指定!$J$4:$L$44,3,FALSE)),"",(VLOOKUP(A16,指定!$J$4:$L$44,3,FALSE)))</f>
        <v/>
      </c>
      <c r="D16" s="41"/>
      <c r="E16" s="105" t="s">
        <v>20</v>
      </c>
      <c r="F16" s="106"/>
      <c r="G16" s="42"/>
      <c r="H16" s="42"/>
      <c r="I16" s="42"/>
      <c r="K16" s="49">
        <f t="shared" ca="1" si="1"/>
        <v>44830</v>
      </c>
      <c r="L16" s="39" t="str">
        <f t="shared" ca="1" si="2"/>
        <v>月</v>
      </c>
      <c r="M16" s="40" t="str">
        <f ca="1">IF(ISERROR(VLOOKUP(K16,指定!$J$4:$L$44,3,FALSE)),"",(VLOOKUP(K16,指定!$J$4:$L$44,3,FALSE)))</f>
        <v/>
      </c>
      <c r="N16" s="104"/>
      <c r="O16" s="105" t="s">
        <v>20</v>
      </c>
      <c r="P16" s="106"/>
      <c r="Q16" s="42"/>
      <c r="R16" s="42"/>
      <c r="S16" s="42"/>
      <c r="T16" s="57">
        <f t="shared" ca="1" si="3"/>
        <v>44830</v>
      </c>
    </row>
    <row r="17" spans="1:20" ht="39.950000000000003" customHeight="1" x14ac:dyDescent="0.15">
      <c r="A17" s="49">
        <f t="shared" ca="1" si="4"/>
        <v>44815</v>
      </c>
      <c r="B17" s="39" t="str">
        <f t="shared" ca="1" si="0"/>
        <v>日</v>
      </c>
      <c r="C17" s="40" t="str">
        <f ca="1">IF(ISERROR(VLOOKUP(A17,指定!$J$4:$L$44,3,FALSE)),"",(VLOOKUP(A17,指定!$J$4:$L$44,3,FALSE)))</f>
        <v/>
      </c>
      <c r="D17" s="41"/>
      <c r="E17" s="105" t="s">
        <v>20</v>
      </c>
      <c r="F17" s="106"/>
      <c r="G17" s="42"/>
      <c r="H17" s="42"/>
      <c r="I17" s="42"/>
      <c r="K17" s="49">
        <f t="shared" ca="1" si="1"/>
        <v>44831</v>
      </c>
      <c r="L17" s="39" t="str">
        <f t="shared" ca="1" si="2"/>
        <v>火</v>
      </c>
      <c r="M17" s="40" t="str">
        <f ca="1">IF(ISERROR(VLOOKUP(K17,指定!$J$4:$L$44,3,FALSE)),"",(VLOOKUP(K17,指定!$J$4:$L$44,3,FALSE)))</f>
        <v/>
      </c>
      <c r="N17" s="104"/>
      <c r="O17" s="105" t="s">
        <v>20</v>
      </c>
      <c r="P17" s="106"/>
      <c r="Q17" s="42"/>
      <c r="R17" s="42"/>
      <c r="S17" s="42"/>
      <c r="T17" s="57">
        <f t="shared" ca="1" si="3"/>
        <v>44831</v>
      </c>
    </row>
    <row r="18" spans="1:20" ht="39.950000000000003" customHeight="1" x14ac:dyDescent="0.15">
      <c r="A18" s="49">
        <f t="shared" ca="1" si="4"/>
        <v>44816</v>
      </c>
      <c r="B18" s="39" t="str">
        <f t="shared" ca="1" si="0"/>
        <v>月</v>
      </c>
      <c r="C18" s="40" t="str">
        <f ca="1">IF(ISERROR(VLOOKUP(A18,指定!$J$4:$L$44,3,FALSE)),"",(VLOOKUP(A18,指定!$J$4:$L$44,3,FALSE)))</f>
        <v/>
      </c>
      <c r="D18" s="41"/>
      <c r="E18" s="105" t="s">
        <v>20</v>
      </c>
      <c r="F18" s="106"/>
      <c r="G18" s="42"/>
      <c r="H18" s="42"/>
      <c r="I18" s="42"/>
      <c r="K18" s="49">
        <f t="shared" ca="1" si="1"/>
        <v>44832</v>
      </c>
      <c r="L18" s="39" t="str">
        <f t="shared" ca="1" si="2"/>
        <v>水</v>
      </c>
      <c r="M18" s="40" t="str">
        <f ca="1">IF(ISERROR(VLOOKUP(K18,指定!$J$4:$L$44,3,FALSE)),"",(VLOOKUP(K18,指定!$J$4:$L$44,3,FALSE)))</f>
        <v/>
      </c>
      <c r="N18" s="104"/>
      <c r="O18" s="105" t="s">
        <v>20</v>
      </c>
      <c r="P18" s="106"/>
      <c r="Q18" s="42"/>
      <c r="R18" s="42"/>
      <c r="S18" s="42"/>
      <c r="T18" s="57">
        <f t="shared" ca="1" si="3"/>
        <v>44832</v>
      </c>
    </row>
    <row r="19" spans="1:20" ht="39.950000000000003" customHeight="1" x14ac:dyDescent="0.15">
      <c r="A19" s="49">
        <f t="shared" ca="1" si="4"/>
        <v>44817</v>
      </c>
      <c r="B19" s="39" t="str">
        <f t="shared" ca="1" si="0"/>
        <v>火</v>
      </c>
      <c r="C19" s="40" t="str">
        <f ca="1">IF(ISERROR(VLOOKUP(A19,指定!$J$4:$L$44,3,FALSE)),"",(VLOOKUP(A19,指定!$J$4:$L$44,3,FALSE)))</f>
        <v/>
      </c>
      <c r="D19" s="41"/>
      <c r="E19" s="105" t="s">
        <v>20</v>
      </c>
      <c r="F19" s="106"/>
      <c r="G19" s="42"/>
      <c r="H19" s="42"/>
      <c r="I19" s="42"/>
      <c r="K19" s="49">
        <f t="shared" ca="1" si="1"/>
        <v>44833</v>
      </c>
      <c r="L19" s="39" t="str">
        <f t="shared" ca="1" si="2"/>
        <v>木</v>
      </c>
      <c r="M19" s="40" t="str">
        <f ca="1">IF(ISERROR(VLOOKUP(K19,指定!$J$4:$L$44,3,FALSE)),"",(VLOOKUP(K19,指定!$J$4:$L$44,3,FALSE)))</f>
        <v/>
      </c>
      <c r="N19" s="104"/>
      <c r="O19" s="105" t="s">
        <v>20</v>
      </c>
      <c r="P19" s="106"/>
      <c r="Q19" s="42"/>
      <c r="R19" s="42"/>
      <c r="S19" s="42"/>
      <c r="T19" s="57">
        <f t="shared" ca="1" si="3"/>
        <v>44833</v>
      </c>
    </row>
    <row r="20" spans="1:20" ht="39.950000000000003" customHeight="1" x14ac:dyDescent="0.15">
      <c r="A20" s="49">
        <f t="shared" ca="1" si="4"/>
        <v>44818</v>
      </c>
      <c r="B20" s="39" t="str">
        <f t="shared" ca="1" si="0"/>
        <v>水</v>
      </c>
      <c r="C20" s="40" t="str">
        <f ca="1">IF(ISERROR(VLOOKUP(A20,指定!$J$4:$L$44,3,FALSE)),"",(VLOOKUP(A20,指定!$J$4:$L$44,3,FALSE)))</f>
        <v/>
      </c>
      <c r="D20" s="41"/>
      <c r="E20" s="105" t="s">
        <v>20</v>
      </c>
      <c r="F20" s="106"/>
      <c r="G20" s="42"/>
      <c r="H20" s="42"/>
      <c r="I20" s="42"/>
      <c r="K20" s="49">
        <f t="shared" ca="1" si="1"/>
        <v>44834</v>
      </c>
      <c r="L20" s="39" t="str">
        <f t="shared" ca="1" si="2"/>
        <v>金</v>
      </c>
      <c r="M20" s="40" t="str">
        <f ca="1">IF(ISERROR(VLOOKUP(K20,指定!$J$4:$L$44,3,FALSE)),"",(VLOOKUP(K20,指定!$J$4:$L$44,3,FALSE)))</f>
        <v/>
      </c>
      <c r="N20" s="104"/>
      <c r="O20" s="105" t="s">
        <v>20</v>
      </c>
      <c r="P20" s="106"/>
      <c r="Q20" s="42"/>
      <c r="R20" s="42"/>
      <c r="S20" s="42"/>
      <c r="T20" s="57">
        <f t="shared" ca="1" si="3"/>
        <v>44834</v>
      </c>
    </row>
    <row r="21" spans="1:20" ht="39.950000000000003" customHeight="1" thickBot="1" x14ac:dyDescent="0.2">
      <c r="A21" s="49">
        <f t="shared" ca="1" si="4"/>
        <v>44819</v>
      </c>
      <c r="B21" s="39" t="str">
        <f t="shared" ca="1" si="0"/>
        <v>木</v>
      </c>
      <c r="C21" s="40" t="str">
        <f ca="1">IF(ISERROR(VLOOKUP(A21,指定!$J$4:$L$44,3,FALSE)),"",(VLOOKUP(A21,指定!$J$4:$L$44,3,FALSE)))</f>
        <v/>
      </c>
      <c r="D21" s="41"/>
      <c r="E21" s="105" t="s">
        <v>20</v>
      </c>
      <c r="F21" s="106"/>
      <c r="G21" s="42"/>
      <c r="H21" s="42"/>
      <c r="I21" s="42"/>
      <c r="K21" s="49" t="str">
        <f t="shared" ca="1" si="1"/>
        <v/>
      </c>
      <c r="L21" s="39" t="str">
        <f t="shared" ca="1" si="2"/>
        <v/>
      </c>
      <c r="M21" s="40" t="str">
        <f ca="1">IF(ISERROR(VLOOKUP(K21,指定!$J$4:$L$44,3,FALSE)),"",(VLOOKUP(K21,指定!$J$4:$L$44,3,FALSE)))</f>
        <v/>
      </c>
      <c r="N21" s="101"/>
      <c r="O21" s="102" t="s">
        <v>20</v>
      </c>
      <c r="P21" s="103"/>
      <c r="Q21" s="35"/>
      <c r="R21" s="42"/>
      <c r="S21" s="42"/>
      <c r="T21" s="57" t="str">
        <f t="shared" ca="1" si="3"/>
        <v/>
      </c>
    </row>
    <row r="22" spans="1:20" ht="39.950000000000003" customHeight="1" thickTop="1" thickBot="1" x14ac:dyDescent="0.2">
      <c r="A22" s="71">
        <f t="shared" ca="1" si="4"/>
        <v>44820</v>
      </c>
      <c r="B22" s="72" t="str">
        <f t="shared" ca="1" si="0"/>
        <v>金</v>
      </c>
      <c r="C22" s="73" t="str">
        <f ca="1">IF(ISERROR(VLOOKUP(A22,指定!$J$4:$L$44,3,FALSE)),"",(VLOOKUP(A22,指定!$J$4:$L$44,3,FALSE)))</f>
        <v/>
      </c>
      <c r="D22" s="74"/>
      <c r="E22" s="75" t="s">
        <v>20</v>
      </c>
      <c r="F22" s="76"/>
      <c r="G22" s="77"/>
      <c r="H22" s="77"/>
      <c r="I22" s="77"/>
      <c r="J22" s="78"/>
      <c r="K22" s="121" t="s">
        <v>23</v>
      </c>
      <c r="L22" s="122"/>
      <c r="M22" s="123"/>
      <c r="N22" s="132" t="s">
        <v>21</v>
      </c>
      <c r="O22" s="132"/>
      <c r="P22" s="124"/>
      <c r="Q22" s="125"/>
      <c r="R22" s="97" t="s">
        <v>41</v>
      </c>
      <c r="S22" s="98"/>
    </row>
    <row r="23" spans="1:20" ht="28.5" customHeight="1" thickTop="1" thickBot="1" x14ac:dyDescent="0.2">
      <c r="A23" s="108" t="s">
        <v>34</v>
      </c>
      <c r="B23" s="109"/>
      <c r="C23" s="109"/>
      <c r="D23" s="109" t="s">
        <v>32</v>
      </c>
      <c r="E23" s="109"/>
      <c r="F23" s="109"/>
      <c r="G23" s="92" t="s">
        <v>30</v>
      </c>
      <c r="H23" s="109" t="s">
        <v>35</v>
      </c>
      <c r="I23" s="109"/>
      <c r="J23" s="109" t="s">
        <v>33</v>
      </c>
      <c r="K23" s="109"/>
      <c r="L23" s="109"/>
      <c r="M23" s="110"/>
      <c r="N23" s="79" t="s">
        <v>22</v>
      </c>
      <c r="O23" s="80"/>
      <c r="P23" s="80"/>
      <c r="Q23" s="80"/>
      <c r="R23" s="81"/>
      <c r="S23" s="82"/>
    </row>
    <row r="24" spans="1:20" ht="27.75" customHeight="1" x14ac:dyDescent="0.15">
      <c r="A24" s="89"/>
      <c r="B24" s="90"/>
      <c r="C24" s="95" t="s">
        <v>42</v>
      </c>
      <c r="D24" s="111"/>
      <c r="E24" s="111"/>
      <c r="F24" s="111"/>
      <c r="G24" s="99"/>
      <c r="H24" s="111"/>
      <c r="I24" s="111"/>
      <c r="J24" s="111"/>
      <c r="K24" s="111"/>
      <c r="L24" s="111"/>
      <c r="M24" s="112"/>
      <c r="N24" s="68" t="s">
        <v>31</v>
      </c>
      <c r="O24" s="68"/>
      <c r="P24" s="68"/>
      <c r="Q24" s="68"/>
      <c r="R24" s="68"/>
      <c r="S24" s="43"/>
    </row>
    <row r="25" spans="1:20" s="45" customFormat="1" ht="20.100000000000001" customHeight="1" x14ac:dyDescent="0.15">
      <c r="A25" s="85"/>
      <c r="B25" s="86"/>
      <c r="C25" s="87"/>
      <c r="D25" s="126"/>
      <c r="E25" s="126"/>
      <c r="F25" s="126"/>
      <c r="G25" s="126"/>
      <c r="H25" s="126"/>
      <c r="I25" s="126"/>
      <c r="J25" s="128"/>
      <c r="K25" s="128"/>
      <c r="L25" s="128"/>
      <c r="M25" s="129"/>
      <c r="N25" s="44"/>
      <c r="O25" s="44"/>
      <c r="P25" s="44"/>
      <c r="Q25" s="34"/>
      <c r="R25" s="34"/>
      <c r="S25" s="43"/>
    </row>
    <row r="26" spans="1:20" s="45" customFormat="1" ht="20.100000000000001" customHeight="1" x14ac:dyDescent="0.2">
      <c r="A26" s="85"/>
      <c r="B26" s="86"/>
      <c r="C26" s="96" t="s">
        <v>46</v>
      </c>
      <c r="D26" s="126"/>
      <c r="E26" s="126"/>
      <c r="F26" s="126"/>
      <c r="G26" s="126"/>
      <c r="H26" s="126"/>
      <c r="I26" s="126"/>
      <c r="J26" s="128"/>
      <c r="K26" s="128"/>
      <c r="L26" s="128"/>
      <c r="M26" s="129"/>
      <c r="N26" s="113" t="str">
        <f>指定!C3</f>
        <v>学務係</v>
      </c>
      <c r="O26" s="113"/>
      <c r="P26" s="144" t="str">
        <f>指定!C4</f>
        <v>　　　　　　</v>
      </c>
      <c r="Q26" s="144"/>
      <c r="R26" s="144"/>
      <c r="S26" s="55" t="s">
        <v>1</v>
      </c>
      <c r="T26" s="44"/>
    </row>
    <row r="27" spans="1:20" s="45" customFormat="1" ht="9.9499999999999993" customHeight="1" thickBot="1" x14ac:dyDescent="0.2">
      <c r="A27" s="88"/>
      <c r="B27" s="83"/>
      <c r="C27" s="84"/>
      <c r="D27" s="127"/>
      <c r="E27" s="127"/>
      <c r="F27" s="127"/>
      <c r="G27" s="127"/>
      <c r="H27" s="127"/>
      <c r="I27" s="127"/>
      <c r="J27" s="130"/>
      <c r="K27" s="130"/>
      <c r="L27" s="130"/>
      <c r="M27" s="131"/>
      <c r="N27" s="69"/>
      <c r="O27" s="69"/>
      <c r="P27" s="47"/>
      <c r="Q27" s="46"/>
      <c r="R27" s="46"/>
      <c r="S27" s="48"/>
    </row>
    <row r="31" spans="1:20" x14ac:dyDescent="0.15">
      <c r="C31" s="44"/>
    </row>
  </sheetData>
  <mergeCells count="29">
    <mergeCell ref="K22:M22"/>
    <mergeCell ref="N22:O22"/>
    <mergeCell ref="P22:Q22"/>
    <mergeCell ref="P26:R26"/>
    <mergeCell ref="A23:C23"/>
    <mergeCell ref="D23:F23"/>
    <mergeCell ref="H23:I23"/>
    <mergeCell ref="J23:M23"/>
    <mergeCell ref="D24:F24"/>
    <mergeCell ref="H24:I24"/>
    <mergeCell ref="J24:M24"/>
    <mergeCell ref="D25:F27"/>
    <mergeCell ref="G25:G27"/>
    <mergeCell ref="H25:I27"/>
    <mergeCell ref="J25:M27"/>
    <mergeCell ref="N26:O26"/>
    <mergeCell ref="A2:S2"/>
    <mergeCell ref="A3:C3"/>
    <mergeCell ref="O3:S3"/>
    <mergeCell ref="A5:A6"/>
    <mergeCell ref="B5:B6"/>
    <mergeCell ref="C5:C6"/>
    <mergeCell ref="D5:G5"/>
    <mergeCell ref="K5:K6"/>
    <mergeCell ref="L5:L6"/>
    <mergeCell ref="M5:M6"/>
    <mergeCell ref="N5:Q5"/>
    <mergeCell ref="D6:F6"/>
    <mergeCell ref="N6:P6"/>
  </mergeCells>
  <phoneticPr fontId="2"/>
  <conditionalFormatting sqref="B2 L2:L4 L7:L21 B7:B22 B28:B1048576 B4:B5">
    <cfRule type="expression" dxfId="90" priority="11">
      <formula>MATCH(A2,祝日,0)&gt;0</formula>
    </cfRule>
    <cfRule type="cellIs" dxfId="89" priority="12" operator="equal">
      <formula>"日"</formula>
    </cfRule>
    <cfRule type="cellIs" dxfId="88" priority="13" operator="equal">
      <formula>"土"</formula>
    </cfRule>
  </conditionalFormatting>
  <conditionalFormatting sqref="L5">
    <cfRule type="expression" dxfId="87" priority="8">
      <formula>MATCH(K5,祝日,0)&gt;0</formula>
    </cfRule>
    <cfRule type="cellIs" dxfId="86" priority="9" operator="equal">
      <formula>"日"</formula>
    </cfRule>
    <cfRule type="cellIs" dxfId="85" priority="10" operator="equal">
      <formula>"土"</formula>
    </cfRule>
  </conditionalFormatting>
  <conditionalFormatting sqref="L28:L1048576">
    <cfRule type="expression" dxfId="84" priority="14">
      <formula>MATCH(#REF!,祝日,0)&gt;0</formula>
    </cfRule>
    <cfRule type="cellIs" dxfId="83" priority="15" operator="equal">
      <formula>"日"</formula>
    </cfRule>
    <cfRule type="cellIs" dxfId="82" priority="16" operator="equal">
      <formula>"土"</formula>
    </cfRule>
  </conditionalFormatting>
  <conditionalFormatting sqref="K19:S21">
    <cfRule type="expression" dxfId="81" priority="7">
      <formula>$K19=""</formula>
    </cfRule>
  </conditionalFormatting>
  <conditionalFormatting sqref="B3">
    <cfRule type="expression" dxfId="80" priority="1">
      <formula>MATCH(A3,祝日,0)&gt;0</formula>
    </cfRule>
    <cfRule type="cellIs" dxfId="79" priority="2" operator="equal">
      <formula>"日"</formula>
    </cfRule>
    <cfRule type="cellIs" dxfId="78" priority="3" operator="equal">
      <formula>"土"</formula>
    </cfRule>
  </conditionalFormatting>
  <printOptions horizontalCentered="1" verticalCentered="1"/>
  <pageMargins left="0.19685039370078741" right="0.19685039370078741" top="0" bottom="0" header="0.19685039370078741" footer="0.19685039370078741"/>
  <pageSetup paperSize="9" scale="7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zoomScale="80" zoomScaleNormal="80" zoomScaleSheetLayoutView="80" workbookViewId="0">
      <selection activeCell="A2" sqref="A2:S2"/>
    </sheetView>
  </sheetViews>
  <sheetFormatPr defaultRowHeight="13.5" x14ac:dyDescent="0.15"/>
  <cols>
    <col min="1" max="1" width="3.625" style="45" customWidth="1"/>
    <col min="2" max="2" width="3.25" style="33" customWidth="1"/>
    <col min="3" max="3" width="35.625" style="33" customWidth="1"/>
    <col min="4" max="4" width="9" style="33"/>
    <col min="5" max="5" width="2.625" style="33" customWidth="1"/>
    <col min="6" max="6" width="9" style="33"/>
    <col min="7" max="7" width="5.625" style="33" customWidth="1"/>
    <col min="8" max="8" width="9" style="33"/>
    <col min="9" max="9" width="15.625" style="33" customWidth="1"/>
    <col min="10" max="10" width="5.625" style="34" customWidth="1"/>
    <col min="11" max="11" width="3.625" style="45" customWidth="1"/>
    <col min="12" max="12" width="3.25" style="33" customWidth="1"/>
    <col min="13" max="13" width="35.625" style="33" customWidth="1"/>
    <col min="14" max="14" width="9" style="33"/>
    <col min="15" max="15" width="2.625" style="33" customWidth="1"/>
    <col min="16" max="16" width="9" style="33"/>
    <col min="17" max="17" width="5.625" style="33" customWidth="1"/>
    <col min="18" max="18" width="9" style="33"/>
    <col min="19" max="19" width="15.625" style="33" customWidth="1"/>
    <col min="20" max="20" width="14.375" style="33" bestFit="1" customWidth="1"/>
    <col min="21" max="16384" width="9" style="33"/>
  </cols>
  <sheetData>
    <row r="1" spans="1:20" s="60" customFormat="1" ht="21.75" customHeight="1" x14ac:dyDescent="0.15">
      <c r="A1" s="58">
        <f ca="1">RIGHT(CELL("filename",A1),LEN(CELL("filename",A1))-FIND("]",CELL("filename",A1)))*1</f>
        <v>10</v>
      </c>
      <c r="B1" s="59" t="s">
        <v>25</v>
      </c>
      <c r="D1" s="61">
        <f ca="1">IF(A1&gt;3,DATE(指定!$A$4,$A$1,1),DATE(指定!$A$4+1,$A$1,1))</f>
        <v>44835</v>
      </c>
      <c r="E1" s="60" t="s">
        <v>20</v>
      </c>
      <c r="F1" s="61">
        <f ca="1">IF(A1&gt;3,DATE(指定!$A$4,$A$1+1,1)-1,DATE(指定!$A$4+1,$A$1+1,1)-1)</f>
        <v>44865</v>
      </c>
    </row>
    <row r="2" spans="1:20" ht="28.5" customHeight="1" x14ac:dyDescent="0.2">
      <c r="A2" s="133" t="s">
        <v>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20" ht="14.25" x14ac:dyDescent="0.15">
      <c r="A3" s="134" t="str">
        <f ca="1">"　　　（　"&amp;指定!$A$7&amp;"　"&amp;YEAR($D$1)-2018&amp;"年　　"&amp;$A$1&amp;"月分　）"</f>
        <v>　　　（　令和　4年　　10月分　）</v>
      </c>
      <c r="B3" s="134"/>
      <c r="C3" s="134"/>
      <c r="N3" s="34"/>
      <c r="O3" s="143" t="str">
        <f>指定!B4&amp;" 　《 ＴＡ  ・  ＲＡ 》"</f>
        <v>生物資源産業学部 　《 ＴＡ  ・  ＲＡ 》</v>
      </c>
      <c r="P3" s="143"/>
      <c r="Q3" s="143"/>
      <c r="R3" s="143"/>
      <c r="S3" s="143"/>
    </row>
    <row r="4" spans="1:20" ht="6.75" customHeight="1" x14ac:dyDescent="0.15"/>
    <row r="5" spans="1:20" ht="15.75" customHeight="1" x14ac:dyDescent="0.15">
      <c r="A5" s="136" t="s">
        <v>15</v>
      </c>
      <c r="B5" s="138" t="s">
        <v>0</v>
      </c>
      <c r="C5" s="140" t="s">
        <v>37</v>
      </c>
      <c r="D5" s="115" t="s">
        <v>16</v>
      </c>
      <c r="E5" s="116"/>
      <c r="F5" s="116"/>
      <c r="G5" s="117"/>
      <c r="H5" s="36" t="s">
        <v>24</v>
      </c>
      <c r="I5" s="36" t="s">
        <v>36</v>
      </c>
      <c r="J5" s="51"/>
      <c r="K5" s="136" t="s">
        <v>15</v>
      </c>
      <c r="L5" s="138" t="s">
        <v>0</v>
      </c>
      <c r="M5" s="140" t="s">
        <v>37</v>
      </c>
      <c r="N5" s="115" t="s">
        <v>17</v>
      </c>
      <c r="O5" s="116"/>
      <c r="P5" s="116"/>
      <c r="Q5" s="117"/>
      <c r="R5" s="36" t="s">
        <v>24</v>
      </c>
      <c r="S5" s="36" t="s">
        <v>36</v>
      </c>
    </row>
    <row r="6" spans="1:20" ht="15" customHeight="1" x14ac:dyDescent="0.15">
      <c r="A6" s="137"/>
      <c r="B6" s="139"/>
      <c r="C6" s="141"/>
      <c r="D6" s="118" t="s">
        <v>18</v>
      </c>
      <c r="E6" s="119"/>
      <c r="F6" s="120"/>
      <c r="G6" s="100" t="s">
        <v>19</v>
      </c>
      <c r="H6" s="37" t="s">
        <v>1</v>
      </c>
      <c r="I6" s="38" t="s">
        <v>38</v>
      </c>
      <c r="J6" s="50"/>
      <c r="K6" s="137"/>
      <c r="L6" s="139"/>
      <c r="M6" s="141"/>
      <c r="N6" s="118" t="s">
        <v>18</v>
      </c>
      <c r="O6" s="119"/>
      <c r="P6" s="120"/>
      <c r="Q6" s="100" t="s">
        <v>19</v>
      </c>
      <c r="R6" s="37" t="s">
        <v>1</v>
      </c>
      <c r="S6" s="38" t="s">
        <v>38</v>
      </c>
    </row>
    <row r="7" spans="1:20" ht="39.950000000000003" customHeight="1" x14ac:dyDescent="0.15">
      <c r="A7" s="49">
        <f ca="1">D1</f>
        <v>44835</v>
      </c>
      <c r="B7" s="39" t="str">
        <f ca="1">TEXT(A7,"aaa")</f>
        <v>土</v>
      </c>
      <c r="C7" s="40" t="str">
        <f ca="1">IF(ISERROR(VLOOKUP(A7,指定!$J$4:$L$44,3,FALSE)),"",(VLOOKUP(A7,指定!$J$4:$L$44,3,FALSE)))</f>
        <v/>
      </c>
      <c r="D7" s="41"/>
      <c r="E7" s="105" t="s">
        <v>20</v>
      </c>
      <c r="F7" s="106"/>
      <c r="G7" s="42"/>
      <c r="H7" s="42"/>
      <c r="I7" s="42"/>
      <c r="K7" s="49">
        <f ca="1">A7+16</f>
        <v>44851</v>
      </c>
      <c r="L7" s="39" t="str">
        <f ca="1">TEXT(K7,"aaa")</f>
        <v>月</v>
      </c>
      <c r="M7" s="40" t="str">
        <f ca="1">IF(ISERROR(VLOOKUP(K7,指定!$J$4:$L$44,3,FALSE)),"",(VLOOKUP(K7,指定!$J$4:$L$44,3,FALSE)))</f>
        <v/>
      </c>
      <c r="N7" s="104"/>
      <c r="O7" s="105" t="s">
        <v>20</v>
      </c>
      <c r="P7" s="106"/>
      <c r="Q7" s="42"/>
      <c r="R7" s="42"/>
      <c r="S7" s="42"/>
      <c r="T7" s="57">
        <f ca="1">K7</f>
        <v>44851</v>
      </c>
    </row>
    <row r="8" spans="1:20" ht="39.950000000000003" customHeight="1" x14ac:dyDescent="0.15">
      <c r="A8" s="49">
        <f ca="1">A7+1</f>
        <v>44836</v>
      </c>
      <c r="B8" s="39" t="str">
        <f t="shared" ref="B8:B22" ca="1" si="0">TEXT(A8,"aaa")</f>
        <v>日</v>
      </c>
      <c r="C8" s="40" t="str">
        <f ca="1">IF(ISERROR(VLOOKUP(A8,指定!$J$4:$L$44,3,FALSE)),"",(VLOOKUP(A8,指定!$J$4:$L$44,3,FALSE)))</f>
        <v/>
      </c>
      <c r="D8" s="41"/>
      <c r="E8" s="105" t="s">
        <v>20</v>
      </c>
      <c r="F8" s="106"/>
      <c r="G8" s="42"/>
      <c r="H8" s="42"/>
      <c r="I8" s="42"/>
      <c r="K8" s="49">
        <f t="shared" ref="K8:K21" ca="1" si="1">IF(K7&lt;$F$1,K7+1,"")</f>
        <v>44852</v>
      </c>
      <c r="L8" s="39" t="str">
        <f t="shared" ref="L8:L21" ca="1" si="2">TEXT(K8,"aaa")</f>
        <v>火</v>
      </c>
      <c r="M8" s="40" t="str">
        <f ca="1">IF(ISERROR(VLOOKUP(K8,指定!$J$4:$L$44,3,FALSE)),"",(VLOOKUP(K8,指定!$J$4:$L$44,3,FALSE)))</f>
        <v/>
      </c>
      <c r="N8" s="104"/>
      <c r="O8" s="105" t="s">
        <v>20</v>
      </c>
      <c r="P8" s="106"/>
      <c r="Q8" s="42"/>
      <c r="R8" s="42"/>
      <c r="S8" s="42"/>
      <c r="T8" s="57">
        <f t="shared" ref="T8:T21" ca="1" si="3">K8</f>
        <v>44852</v>
      </c>
    </row>
    <row r="9" spans="1:20" ht="39.950000000000003" customHeight="1" x14ac:dyDescent="0.15">
      <c r="A9" s="49">
        <f t="shared" ref="A9:A22" ca="1" si="4">A8+1</f>
        <v>44837</v>
      </c>
      <c r="B9" s="39" t="str">
        <f t="shared" ca="1" si="0"/>
        <v>月</v>
      </c>
      <c r="C9" s="40" t="str">
        <f ca="1">IF(ISERROR(VLOOKUP(A9,指定!$J$4:$L$44,3,FALSE)),"",(VLOOKUP(A9,指定!$J$4:$L$44,3,FALSE)))</f>
        <v/>
      </c>
      <c r="D9" s="41"/>
      <c r="E9" s="105" t="s">
        <v>20</v>
      </c>
      <c r="F9" s="106"/>
      <c r="G9" s="42"/>
      <c r="H9" s="42"/>
      <c r="I9" s="42"/>
      <c r="K9" s="49">
        <f t="shared" ca="1" si="1"/>
        <v>44853</v>
      </c>
      <c r="L9" s="39" t="str">
        <f t="shared" ca="1" si="2"/>
        <v>水</v>
      </c>
      <c r="M9" s="40" t="str">
        <f ca="1">IF(ISERROR(VLOOKUP(K9,指定!$J$4:$L$44,3,FALSE)),"",(VLOOKUP(K9,指定!$J$4:$L$44,3,FALSE)))</f>
        <v/>
      </c>
      <c r="N9" s="104"/>
      <c r="O9" s="105" t="s">
        <v>20</v>
      </c>
      <c r="P9" s="106"/>
      <c r="Q9" s="42"/>
      <c r="R9" s="42"/>
      <c r="S9" s="42"/>
      <c r="T9" s="57">
        <f t="shared" ca="1" si="3"/>
        <v>44853</v>
      </c>
    </row>
    <row r="10" spans="1:20" ht="39.950000000000003" customHeight="1" x14ac:dyDescent="0.15">
      <c r="A10" s="49">
        <f t="shared" ca="1" si="4"/>
        <v>44838</v>
      </c>
      <c r="B10" s="39" t="str">
        <f t="shared" ca="1" si="0"/>
        <v>火</v>
      </c>
      <c r="C10" s="40" t="str">
        <f ca="1">IF(ISERROR(VLOOKUP(A10,指定!$J$4:$L$44,3,FALSE)),"",(VLOOKUP(A10,指定!$J$4:$L$44,3,FALSE)))</f>
        <v/>
      </c>
      <c r="D10" s="41"/>
      <c r="E10" s="105" t="s">
        <v>20</v>
      </c>
      <c r="F10" s="106"/>
      <c r="G10" s="42"/>
      <c r="H10" s="42"/>
      <c r="I10" s="42"/>
      <c r="K10" s="49">
        <f t="shared" ca="1" si="1"/>
        <v>44854</v>
      </c>
      <c r="L10" s="39" t="str">
        <f t="shared" ca="1" si="2"/>
        <v>木</v>
      </c>
      <c r="M10" s="40" t="str">
        <f ca="1">IF(ISERROR(VLOOKUP(K10,指定!$J$4:$L$44,3,FALSE)),"",(VLOOKUP(K10,指定!$J$4:$L$44,3,FALSE)))</f>
        <v/>
      </c>
      <c r="N10" s="104"/>
      <c r="O10" s="105" t="s">
        <v>20</v>
      </c>
      <c r="P10" s="106"/>
      <c r="Q10" s="42"/>
      <c r="R10" s="42"/>
      <c r="S10" s="42"/>
      <c r="T10" s="57">
        <f t="shared" ca="1" si="3"/>
        <v>44854</v>
      </c>
    </row>
    <row r="11" spans="1:20" ht="39.950000000000003" customHeight="1" x14ac:dyDescent="0.15">
      <c r="A11" s="49">
        <f t="shared" ca="1" si="4"/>
        <v>44839</v>
      </c>
      <c r="B11" s="39" t="str">
        <f t="shared" ca="1" si="0"/>
        <v>水</v>
      </c>
      <c r="C11" s="40" t="str">
        <f ca="1">IF(ISERROR(VLOOKUP(A11,指定!$J$4:$L$44,3,FALSE)),"",(VLOOKUP(A11,指定!$J$4:$L$44,3,FALSE)))</f>
        <v/>
      </c>
      <c r="D11" s="41"/>
      <c r="E11" s="105" t="s">
        <v>20</v>
      </c>
      <c r="F11" s="106"/>
      <c r="G11" s="42"/>
      <c r="H11" s="42"/>
      <c r="I11" s="42"/>
      <c r="K11" s="49">
        <f t="shared" ca="1" si="1"/>
        <v>44855</v>
      </c>
      <c r="L11" s="39" t="str">
        <f t="shared" ca="1" si="2"/>
        <v>金</v>
      </c>
      <c r="M11" s="40" t="str">
        <f ca="1">IF(ISERROR(VLOOKUP(K11,指定!$J$4:$L$44,3,FALSE)),"",(VLOOKUP(K11,指定!$J$4:$L$44,3,FALSE)))</f>
        <v/>
      </c>
      <c r="N11" s="104"/>
      <c r="O11" s="105" t="s">
        <v>20</v>
      </c>
      <c r="P11" s="106"/>
      <c r="Q11" s="42"/>
      <c r="R11" s="42"/>
      <c r="S11" s="42"/>
      <c r="T11" s="57">
        <f t="shared" ca="1" si="3"/>
        <v>44855</v>
      </c>
    </row>
    <row r="12" spans="1:20" ht="39.950000000000003" customHeight="1" x14ac:dyDescent="0.15">
      <c r="A12" s="49">
        <f t="shared" ca="1" si="4"/>
        <v>44840</v>
      </c>
      <c r="B12" s="39" t="str">
        <f t="shared" ca="1" si="0"/>
        <v>木</v>
      </c>
      <c r="C12" s="40" t="str">
        <f ca="1">IF(ISERROR(VLOOKUP(A12,指定!$J$4:$L$44,3,FALSE)),"",(VLOOKUP(A12,指定!$J$4:$L$44,3,FALSE)))</f>
        <v/>
      </c>
      <c r="D12" s="41"/>
      <c r="E12" s="105" t="s">
        <v>20</v>
      </c>
      <c r="F12" s="106"/>
      <c r="G12" s="42"/>
      <c r="H12" s="42"/>
      <c r="I12" s="42"/>
      <c r="K12" s="49">
        <f t="shared" ca="1" si="1"/>
        <v>44856</v>
      </c>
      <c r="L12" s="39" t="str">
        <f t="shared" ca="1" si="2"/>
        <v>土</v>
      </c>
      <c r="M12" s="40" t="str">
        <f ca="1">IF(ISERROR(VLOOKUP(K12,指定!$J$4:$L$44,3,FALSE)),"",(VLOOKUP(K12,指定!$J$4:$L$44,3,FALSE)))</f>
        <v/>
      </c>
      <c r="N12" s="104"/>
      <c r="O12" s="105" t="s">
        <v>20</v>
      </c>
      <c r="P12" s="106"/>
      <c r="Q12" s="42"/>
      <c r="R12" s="42"/>
      <c r="S12" s="42"/>
      <c r="T12" s="57">
        <f t="shared" ca="1" si="3"/>
        <v>44856</v>
      </c>
    </row>
    <row r="13" spans="1:20" ht="39.950000000000003" customHeight="1" x14ac:dyDescent="0.15">
      <c r="A13" s="49">
        <f t="shared" ca="1" si="4"/>
        <v>44841</v>
      </c>
      <c r="B13" s="39" t="str">
        <f t="shared" ca="1" si="0"/>
        <v>金</v>
      </c>
      <c r="C13" s="40" t="str">
        <f ca="1">IF(ISERROR(VLOOKUP(A13,指定!$J$4:$L$44,3,FALSE)),"",(VLOOKUP(A13,指定!$J$4:$L$44,3,FALSE)))</f>
        <v/>
      </c>
      <c r="D13" s="41"/>
      <c r="E13" s="105" t="s">
        <v>20</v>
      </c>
      <c r="F13" s="106"/>
      <c r="G13" s="42"/>
      <c r="H13" s="42"/>
      <c r="I13" s="42"/>
      <c r="K13" s="49">
        <f t="shared" ca="1" si="1"/>
        <v>44857</v>
      </c>
      <c r="L13" s="39" t="str">
        <f t="shared" ca="1" si="2"/>
        <v>日</v>
      </c>
      <c r="M13" s="40" t="str">
        <f ca="1">IF(ISERROR(VLOOKUP(K13,指定!$J$4:$L$44,3,FALSE)),"",(VLOOKUP(K13,指定!$J$4:$L$44,3,FALSE)))</f>
        <v/>
      </c>
      <c r="N13" s="104"/>
      <c r="O13" s="105" t="s">
        <v>20</v>
      </c>
      <c r="P13" s="106"/>
      <c r="Q13" s="42"/>
      <c r="R13" s="42"/>
      <c r="S13" s="42"/>
      <c r="T13" s="57">
        <f t="shared" ca="1" si="3"/>
        <v>44857</v>
      </c>
    </row>
    <row r="14" spans="1:20" ht="39.950000000000003" customHeight="1" x14ac:dyDescent="0.15">
      <c r="A14" s="49">
        <f t="shared" ca="1" si="4"/>
        <v>44842</v>
      </c>
      <c r="B14" s="39" t="str">
        <f t="shared" ca="1" si="0"/>
        <v>土</v>
      </c>
      <c r="C14" s="40" t="str">
        <f ca="1">IF(ISERROR(VLOOKUP(A14,指定!$J$4:$L$44,3,FALSE)),"",(VLOOKUP(A14,指定!$J$4:$L$44,3,FALSE)))</f>
        <v/>
      </c>
      <c r="D14" s="41"/>
      <c r="E14" s="105" t="s">
        <v>20</v>
      </c>
      <c r="F14" s="106"/>
      <c r="G14" s="42"/>
      <c r="H14" s="42"/>
      <c r="I14" s="42"/>
      <c r="K14" s="49">
        <f t="shared" ca="1" si="1"/>
        <v>44858</v>
      </c>
      <c r="L14" s="39" t="str">
        <f t="shared" ca="1" si="2"/>
        <v>月</v>
      </c>
      <c r="M14" s="40" t="str">
        <f ca="1">IF(ISERROR(VLOOKUP(K14,指定!$J$4:$L$44,3,FALSE)),"",(VLOOKUP(K14,指定!$J$4:$L$44,3,FALSE)))</f>
        <v/>
      </c>
      <c r="N14" s="104"/>
      <c r="O14" s="105" t="s">
        <v>20</v>
      </c>
      <c r="P14" s="106"/>
      <c r="Q14" s="42"/>
      <c r="R14" s="42"/>
      <c r="S14" s="42"/>
      <c r="T14" s="57">
        <f t="shared" ca="1" si="3"/>
        <v>44858</v>
      </c>
    </row>
    <row r="15" spans="1:20" ht="39.950000000000003" customHeight="1" x14ac:dyDescent="0.15">
      <c r="A15" s="49">
        <f t="shared" ca="1" si="4"/>
        <v>44843</v>
      </c>
      <c r="B15" s="39" t="str">
        <f t="shared" ca="1" si="0"/>
        <v>日</v>
      </c>
      <c r="C15" s="40" t="str">
        <f ca="1">IF(ISERROR(VLOOKUP(A15,指定!$J$4:$L$44,3,FALSE)),"",(VLOOKUP(A15,指定!$J$4:$L$44,3,FALSE)))</f>
        <v/>
      </c>
      <c r="D15" s="41"/>
      <c r="E15" s="105" t="s">
        <v>20</v>
      </c>
      <c r="F15" s="106"/>
      <c r="G15" s="42"/>
      <c r="H15" s="42"/>
      <c r="I15" s="42"/>
      <c r="K15" s="49">
        <f t="shared" ca="1" si="1"/>
        <v>44859</v>
      </c>
      <c r="L15" s="39" t="str">
        <f t="shared" ca="1" si="2"/>
        <v>火</v>
      </c>
      <c r="M15" s="40" t="str">
        <f ca="1">IF(ISERROR(VLOOKUP(K15,指定!$J$4:$L$44,3,FALSE)),"",(VLOOKUP(K15,指定!$J$4:$L$44,3,FALSE)))</f>
        <v/>
      </c>
      <c r="N15" s="104"/>
      <c r="O15" s="105" t="s">
        <v>20</v>
      </c>
      <c r="P15" s="106"/>
      <c r="Q15" s="42"/>
      <c r="R15" s="42"/>
      <c r="S15" s="42"/>
      <c r="T15" s="57">
        <f t="shared" ca="1" si="3"/>
        <v>44859</v>
      </c>
    </row>
    <row r="16" spans="1:20" ht="39.950000000000003" customHeight="1" x14ac:dyDescent="0.15">
      <c r="A16" s="49">
        <f t="shared" ca="1" si="4"/>
        <v>44844</v>
      </c>
      <c r="B16" s="39" t="str">
        <f t="shared" ca="1" si="0"/>
        <v>月</v>
      </c>
      <c r="C16" s="40" t="str">
        <f ca="1">IF(ISERROR(VLOOKUP(A16,指定!$J$4:$L$44,3,FALSE)),"",(VLOOKUP(A16,指定!$J$4:$L$44,3,FALSE)))</f>
        <v/>
      </c>
      <c r="D16" s="41"/>
      <c r="E16" s="105" t="s">
        <v>20</v>
      </c>
      <c r="F16" s="106"/>
      <c r="G16" s="42"/>
      <c r="H16" s="42"/>
      <c r="I16" s="42"/>
      <c r="K16" s="49">
        <f t="shared" ca="1" si="1"/>
        <v>44860</v>
      </c>
      <c r="L16" s="39" t="str">
        <f t="shared" ca="1" si="2"/>
        <v>水</v>
      </c>
      <c r="M16" s="40" t="str">
        <f ca="1">IF(ISERROR(VLOOKUP(K16,指定!$J$4:$L$44,3,FALSE)),"",(VLOOKUP(K16,指定!$J$4:$L$44,3,FALSE)))</f>
        <v/>
      </c>
      <c r="N16" s="104"/>
      <c r="O16" s="105" t="s">
        <v>20</v>
      </c>
      <c r="P16" s="106"/>
      <c r="Q16" s="42"/>
      <c r="R16" s="42"/>
      <c r="S16" s="42"/>
      <c r="T16" s="57">
        <f t="shared" ca="1" si="3"/>
        <v>44860</v>
      </c>
    </row>
    <row r="17" spans="1:20" ht="39.950000000000003" customHeight="1" x14ac:dyDescent="0.15">
      <c r="A17" s="49">
        <f t="shared" ca="1" si="4"/>
        <v>44845</v>
      </c>
      <c r="B17" s="39" t="str">
        <f t="shared" ca="1" si="0"/>
        <v>火</v>
      </c>
      <c r="C17" s="40" t="str">
        <f ca="1">IF(ISERROR(VLOOKUP(A17,指定!$J$4:$L$44,3,FALSE)),"",(VLOOKUP(A17,指定!$J$4:$L$44,3,FALSE)))</f>
        <v/>
      </c>
      <c r="D17" s="41"/>
      <c r="E17" s="105" t="s">
        <v>20</v>
      </c>
      <c r="F17" s="106"/>
      <c r="G17" s="42"/>
      <c r="H17" s="42"/>
      <c r="I17" s="42"/>
      <c r="K17" s="49">
        <f t="shared" ca="1" si="1"/>
        <v>44861</v>
      </c>
      <c r="L17" s="39" t="str">
        <f t="shared" ca="1" si="2"/>
        <v>木</v>
      </c>
      <c r="M17" s="40" t="str">
        <f ca="1">IF(ISERROR(VLOOKUP(K17,指定!$J$4:$L$44,3,FALSE)),"",(VLOOKUP(K17,指定!$J$4:$L$44,3,FALSE)))</f>
        <v/>
      </c>
      <c r="N17" s="104"/>
      <c r="O17" s="105" t="s">
        <v>20</v>
      </c>
      <c r="P17" s="106"/>
      <c r="Q17" s="42"/>
      <c r="R17" s="42"/>
      <c r="S17" s="42"/>
      <c r="T17" s="57">
        <f t="shared" ca="1" si="3"/>
        <v>44861</v>
      </c>
    </row>
    <row r="18" spans="1:20" ht="39.950000000000003" customHeight="1" x14ac:dyDescent="0.15">
      <c r="A18" s="49">
        <f t="shared" ca="1" si="4"/>
        <v>44846</v>
      </c>
      <c r="B18" s="39" t="str">
        <f t="shared" ca="1" si="0"/>
        <v>水</v>
      </c>
      <c r="C18" s="40" t="str">
        <f ca="1">IF(ISERROR(VLOOKUP(A18,指定!$J$4:$L$44,3,FALSE)),"",(VLOOKUP(A18,指定!$J$4:$L$44,3,FALSE)))</f>
        <v/>
      </c>
      <c r="D18" s="41"/>
      <c r="E18" s="105" t="s">
        <v>20</v>
      </c>
      <c r="F18" s="106"/>
      <c r="G18" s="42"/>
      <c r="H18" s="42"/>
      <c r="I18" s="42"/>
      <c r="K18" s="49">
        <f t="shared" ca="1" si="1"/>
        <v>44862</v>
      </c>
      <c r="L18" s="39" t="str">
        <f t="shared" ca="1" si="2"/>
        <v>金</v>
      </c>
      <c r="M18" s="40" t="str">
        <f ca="1">IF(ISERROR(VLOOKUP(K18,指定!$J$4:$L$44,3,FALSE)),"",(VLOOKUP(K18,指定!$J$4:$L$44,3,FALSE)))</f>
        <v/>
      </c>
      <c r="N18" s="104"/>
      <c r="O18" s="105" t="s">
        <v>20</v>
      </c>
      <c r="P18" s="106"/>
      <c r="Q18" s="42"/>
      <c r="R18" s="42"/>
      <c r="S18" s="42"/>
      <c r="T18" s="57">
        <f t="shared" ca="1" si="3"/>
        <v>44862</v>
      </c>
    </row>
    <row r="19" spans="1:20" ht="39.950000000000003" customHeight="1" x14ac:dyDescent="0.15">
      <c r="A19" s="49">
        <f t="shared" ca="1" si="4"/>
        <v>44847</v>
      </c>
      <c r="B19" s="39" t="str">
        <f t="shared" ca="1" si="0"/>
        <v>木</v>
      </c>
      <c r="C19" s="40" t="str">
        <f ca="1">IF(ISERROR(VLOOKUP(A19,指定!$J$4:$L$44,3,FALSE)),"",(VLOOKUP(A19,指定!$J$4:$L$44,3,FALSE)))</f>
        <v/>
      </c>
      <c r="D19" s="41"/>
      <c r="E19" s="105" t="s">
        <v>20</v>
      </c>
      <c r="F19" s="106"/>
      <c r="G19" s="42"/>
      <c r="H19" s="42"/>
      <c r="I19" s="42"/>
      <c r="K19" s="49">
        <f t="shared" ca="1" si="1"/>
        <v>44863</v>
      </c>
      <c r="L19" s="39" t="str">
        <f t="shared" ca="1" si="2"/>
        <v>土</v>
      </c>
      <c r="M19" s="40" t="str">
        <f ca="1">IF(ISERROR(VLOOKUP(K19,指定!$J$4:$L$44,3,FALSE)),"",(VLOOKUP(K19,指定!$J$4:$L$44,3,FALSE)))</f>
        <v/>
      </c>
      <c r="N19" s="104"/>
      <c r="O19" s="105" t="s">
        <v>20</v>
      </c>
      <c r="P19" s="106"/>
      <c r="Q19" s="42"/>
      <c r="R19" s="42"/>
      <c r="S19" s="42"/>
      <c r="T19" s="57">
        <f t="shared" ca="1" si="3"/>
        <v>44863</v>
      </c>
    </row>
    <row r="20" spans="1:20" ht="39.950000000000003" customHeight="1" x14ac:dyDescent="0.15">
      <c r="A20" s="49">
        <f t="shared" ca="1" si="4"/>
        <v>44848</v>
      </c>
      <c r="B20" s="39" t="str">
        <f t="shared" ca="1" si="0"/>
        <v>金</v>
      </c>
      <c r="C20" s="40" t="str">
        <f ca="1">IF(ISERROR(VLOOKUP(A20,指定!$J$4:$L$44,3,FALSE)),"",(VLOOKUP(A20,指定!$J$4:$L$44,3,FALSE)))</f>
        <v/>
      </c>
      <c r="D20" s="41"/>
      <c r="E20" s="105" t="s">
        <v>20</v>
      </c>
      <c r="F20" s="106"/>
      <c r="G20" s="42"/>
      <c r="H20" s="42"/>
      <c r="I20" s="42"/>
      <c r="K20" s="49">
        <f t="shared" ca="1" si="1"/>
        <v>44864</v>
      </c>
      <c r="L20" s="39" t="str">
        <f t="shared" ca="1" si="2"/>
        <v>日</v>
      </c>
      <c r="M20" s="40" t="str">
        <f ca="1">IF(ISERROR(VLOOKUP(K20,指定!$J$4:$L$44,3,FALSE)),"",(VLOOKUP(K20,指定!$J$4:$L$44,3,FALSE)))</f>
        <v/>
      </c>
      <c r="N20" s="104"/>
      <c r="O20" s="105" t="s">
        <v>20</v>
      </c>
      <c r="P20" s="106"/>
      <c r="Q20" s="42"/>
      <c r="R20" s="42"/>
      <c r="S20" s="42"/>
      <c r="T20" s="57">
        <f t="shared" ca="1" si="3"/>
        <v>44864</v>
      </c>
    </row>
    <row r="21" spans="1:20" ht="39.950000000000003" customHeight="1" thickBot="1" x14ac:dyDescent="0.2">
      <c r="A21" s="49">
        <f t="shared" ca="1" si="4"/>
        <v>44849</v>
      </c>
      <c r="B21" s="39" t="str">
        <f t="shared" ca="1" si="0"/>
        <v>土</v>
      </c>
      <c r="C21" s="40" t="str">
        <f ca="1">IF(ISERROR(VLOOKUP(A21,指定!$J$4:$L$44,3,FALSE)),"",(VLOOKUP(A21,指定!$J$4:$L$44,3,FALSE)))</f>
        <v/>
      </c>
      <c r="D21" s="41"/>
      <c r="E21" s="105" t="s">
        <v>20</v>
      </c>
      <c r="F21" s="106"/>
      <c r="G21" s="42"/>
      <c r="H21" s="42"/>
      <c r="I21" s="42"/>
      <c r="K21" s="49">
        <f t="shared" ca="1" si="1"/>
        <v>44865</v>
      </c>
      <c r="L21" s="39" t="str">
        <f t="shared" ca="1" si="2"/>
        <v>月</v>
      </c>
      <c r="M21" s="40" t="str">
        <f ca="1">IF(ISERROR(VLOOKUP(K21,指定!$J$4:$L$44,3,FALSE)),"",(VLOOKUP(K21,指定!$J$4:$L$44,3,FALSE)))</f>
        <v/>
      </c>
      <c r="N21" s="101"/>
      <c r="O21" s="102" t="s">
        <v>20</v>
      </c>
      <c r="P21" s="103"/>
      <c r="Q21" s="35"/>
      <c r="R21" s="42"/>
      <c r="S21" s="42"/>
      <c r="T21" s="57">
        <f t="shared" ca="1" si="3"/>
        <v>44865</v>
      </c>
    </row>
    <row r="22" spans="1:20" ht="39.950000000000003" customHeight="1" thickTop="1" thickBot="1" x14ac:dyDescent="0.2">
      <c r="A22" s="71">
        <f t="shared" ca="1" si="4"/>
        <v>44850</v>
      </c>
      <c r="B22" s="72" t="str">
        <f t="shared" ca="1" si="0"/>
        <v>日</v>
      </c>
      <c r="C22" s="73" t="str">
        <f ca="1">IF(ISERROR(VLOOKUP(A22,指定!$J$4:$L$44,3,FALSE)),"",(VLOOKUP(A22,指定!$J$4:$L$44,3,FALSE)))</f>
        <v/>
      </c>
      <c r="D22" s="74"/>
      <c r="E22" s="75" t="s">
        <v>20</v>
      </c>
      <c r="F22" s="76"/>
      <c r="G22" s="77"/>
      <c r="H22" s="77"/>
      <c r="I22" s="77"/>
      <c r="J22" s="78"/>
      <c r="K22" s="121" t="s">
        <v>23</v>
      </c>
      <c r="L22" s="122"/>
      <c r="M22" s="123"/>
      <c r="N22" s="132" t="s">
        <v>21</v>
      </c>
      <c r="O22" s="132"/>
      <c r="P22" s="124"/>
      <c r="Q22" s="125"/>
      <c r="R22" s="97" t="s">
        <v>41</v>
      </c>
      <c r="S22" s="98"/>
    </row>
    <row r="23" spans="1:20" ht="28.5" customHeight="1" thickTop="1" thickBot="1" x14ac:dyDescent="0.2">
      <c r="A23" s="108" t="s">
        <v>34</v>
      </c>
      <c r="B23" s="109"/>
      <c r="C23" s="109"/>
      <c r="D23" s="109" t="s">
        <v>32</v>
      </c>
      <c r="E23" s="109"/>
      <c r="F23" s="109"/>
      <c r="G23" s="92" t="s">
        <v>30</v>
      </c>
      <c r="H23" s="109" t="s">
        <v>35</v>
      </c>
      <c r="I23" s="109"/>
      <c r="J23" s="109" t="s">
        <v>33</v>
      </c>
      <c r="K23" s="109"/>
      <c r="L23" s="109"/>
      <c r="M23" s="110"/>
      <c r="N23" s="79" t="s">
        <v>22</v>
      </c>
      <c r="O23" s="80"/>
      <c r="P23" s="80"/>
      <c r="Q23" s="80"/>
      <c r="R23" s="81"/>
      <c r="S23" s="82"/>
    </row>
    <row r="24" spans="1:20" ht="27.75" customHeight="1" x14ac:dyDescent="0.15">
      <c r="A24" s="89"/>
      <c r="B24" s="90"/>
      <c r="C24" s="95" t="s">
        <v>42</v>
      </c>
      <c r="D24" s="111"/>
      <c r="E24" s="111"/>
      <c r="F24" s="111"/>
      <c r="G24" s="99"/>
      <c r="H24" s="111"/>
      <c r="I24" s="111"/>
      <c r="J24" s="111"/>
      <c r="K24" s="111"/>
      <c r="L24" s="111"/>
      <c r="M24" s="112"/>
      <c r="N24" s="68" t="s">
        <v>31</v>
      </c>
      <c r="O24" s="68"/>
      <c r="P24" s="68"/>
      <c r="Q24" s="68"/>
      <c r="R24" s="68"/>
      <c r="S24" s="43"/>
    </row>
    <row r="25" spans="1:20" s="45" customFormat="1" ht="20.100000000000001" customHeight="1" x14ac:dyDescent="0.15">
      <c r="A25" s="85"/>
      <c r="B25" s="86"/>
      <c r="C25" s="87"/>
      <c r="D25" s="126"/>
      <c r="E25" s="126"/>
      <c r="F25" s="126"/>
      <c r="G25" s="126"/>
      <c r="H25" s="126"/>
      <c r="I25" s="126"/>
      <c r="J25" s="128"/>
      <c r="K25" s="128"/>
      <c r="L25" s="128"/>
      <c r="M25" s="129"/>
      <c r="N25" s="44"/>
      <c r="O25" s="44"/>
      <c r="P25" s="44"/>
      <c r="Q25" s="34"/>
      <c r="R25" s="34"/>
      <c r="S25" s="43"/>
    </row>
    <row r="26" spans="1:20" s="45" customFormat="1" ht="20.100000000000001" customHeight="1" x14ac:dyDescent="0.2">
      <c r="A26" s="85"/>
      <c r="B26" s="86"/>
      <c r="C26" s="96" t="s">
        <v>43</v>
      </c>
      <c r="D26" s="126"/>
      <c r="E26" s="126"/>
      <c r="F26" s="126"/>
      <c r="G26" s="126"/>
      <c r="H26" s="126"/>
      <c r="I26" s="126"/>
      <c r="J26" s="128"/>
      <c r="K26" s="128"/>
      <c r="L26" s="128"/>
      <c r="M26" s="129"/>
      <c r="N26" s="113" t="str">
        <f>指定!C3</f>
        <v>学務係</v>
      </c>
      <c r="O26" s="113"/>
      <c r="P26" s="145" t="str">
        <f>指定!C4</f>
        <v>　　　　　　</v>
      </c>
      <c r="Q26" s="145"/>
      <c r="R26" s="145"/>
      <c r="S26" s="55" t="s">
        <v>1</v>
      </c>
      <c r="T26" s="44"/>
    </row>
    <row r="27" spans="1:20" s="45" customFormat="1" ht="9.9499999999999993" customHeight="1" thickBot="1" x14ac:dyDescent="0.2">
      <c r="A27" s="88"/>
      <c r="B27" s="83"/>
      <c r="C27" s="84"/>
      <c r="D27" s="127"/>
      <c r="E27" s="127"/>
      <c r="F27" s="127"/>
      <c r="G27" s="127"/>
      <c r="H27" s="127"/>
      <c r="I27" s="127"/>
      <c r="J27" s="130"/>
      <c r="K27" s="130"/>
      <c r="L27" s="130"/>
      <c r="M27" s="131"/>
      <c r="N27" s="69"/>
      <c r="O27" s="69"/>
      <c r="P27" s="47"/>
      <c r="Q27" s="46"/>
      <c r="R27" s="46"/>
      <c r="S27" s="48"/>
    </row>
    <row r="31" spans="1:20" x14ac:dyDescent="0.15">
      <c r="C31" s="44"/>
    </row>
  </sheetData>
  <mergeCells count="29">
    <mergeCell ref="K22:M22"/>
    <mergeCell ref="N22:O22"/>
    <mergeCell ref="P22:Q22"/>
    <mergeCell ref="P26:R26"/>
    <mergeCell ref="A23:C23"/>
    <mergeCell ref="D23:F23"/>
    <mergeCell ref="H23:I23"/>
    <mergeCell ref="J23:M23"/>
    <mergeCell ref="D24:F24"/>
    <mergeCell ref="H24:I24"/>
    <mergeCell ref="J24:M24"/>
    <mergeCell ref="D25:F27"/>
    <mergeCell ref="G25:G27"/>
    <mergeCell ref="H25:I27"/>
    <mergeCell ref="J25:M27"/>
    <mergeCell ref="N26:O26"/>
    <mergeCell ref="A2:S2"/>
    <mergeCell ref="A3:C3"/>
    <mergeCell ref="O3:S3"/>
    <mergeCell ref="A5:A6"/>
    <mergeCell ref="B5:B6"/>
    <mergeCell ref="C5:C6"/>
    <mergeCell ref="D5:G5"/>
    <mergeCell ref="K5:K6"/>
    <mergeCell ref="L5:L6"/>
    <mergeCell ref="M5:M6"/>
    <mergeCell ref="N5:Q5"/>
    <mergeCell ref="D6:F6"/>
    <mergeCell ref="N6:P6"/>
  </mergeCells>
  <phoneticPr fontId="2"/>
  <conditionalFormatting sqref="B2 L2:L4 L7:L21 B7:B22 B28:B1048576 B4:B5">
    <cfRule type="expression" dxfId="77" priority="11">
      <formula>MATCH(A2,祝日,0)&gt;0</formula>
    </cfRule>
    <cfRule type="cellIs" dxfId="76" priority="12" operator="equal">
      <formula>"日"</formula>
    </cfRule>
    <cfRule type="cellIs" dxfId="75" priority="13" operator="equal">
      <formula>"土"</formula>
    </cfRule>
  </conditionalFormatting>
  <conditionalFormatting sqref="L5">
    <cfRule type="expression" dxfId="74" priority="8">
      <formula>MATCH(K5,祝日,0)&gt;0</formula>
    </cfRule>
    <cfRule type="cellIs" dxfId="73" priority="9" operator="equal">
      <formula>"日"</formula>
    </cfRule>
    <cfRule type="cellIs" dxfId="72" priority="10" operator="equal">
      <formula>"土"</formula>
    </cfRule>
  </conditionalFormatting>
  <conditionalFormatting sqref="L28:L1048576">
    <cfRule type="expression" dxfId="71" priority="14">
      <formula>MATCH(#REF!,祝日,0)&gt;0</formula>
    </cfRule>
    <cfRule type="cellIs" dxfId="70" priority="15" operator="equal">
      <formula>"日"</formula>
    </cfRule>
    <cfRule type="cellIs" dxfId="69" priority="16" operator="equal">
      <formula>"土"</formula>
    </cfRule>
  </conditionalFormatting>
  <conditionalFormatting sqref="K19:S21">
    <cfRule type="expression" dxfId="68" priority="7">
      <formula>$K19=""</formula>
    </cfRule>
  </conditionalFormatting>
  <conditionalFormatting sqref="B3">
    <cfRule type="expression" dxfId="67" priority="1">
      <formula>MATCH(A3,祝日,0)&gt;0</formula>
    </cfRule>
    <cfRule type="cellIs" dxfId="66" priority="2" operator="equal">
      <formula>"日"</formula>
    </cfRule>
    <cfRule type="cellIs" dxfId="65" priority="3" operator="equal">
      <formula>"土"</formula>
    </cfRule>
  </conditionalFormatting>
  <printOptions horizontalCentered="1" verticalCentered="1"/>
  <pageMargins left="0.19685039370078741" right="0.19685039370078741" top="0" bottom="0" header="0.19685039370078741" footer="0.19685039370078741"/>
  <pageSetup paperSize="9" scale="7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zoomScale="80" zoomScaleNormal="80" zoomScaleSheetLayoutView="80" workbookViewId="0">
      <selection activeCell="A2" sqref="A2:S2"/>
    </sheetView>
  </sheetViews>
  <sheetFormatPr defaultRowHeight="13.5" x14ac:dyDescent="0.15"/>
  <cols>
    <col min="1" max="1" width="3.625" style="45" customWidth="1"/>
    <col min="2" max="2" width="3.25" style="33" customWidth="1"/>
    <col min="3" max="3" width="35.625" style="33" customWidth="1"/>
    <col min="4" max="4" width="9" style="33"/>
    <col min="5" max="5" width="2.625" style="33" customWidth="1"/>
    <col min="6" max="6" width="9" style="33"/>
    <col min="7" max="7" width="5.625" style="33" customWidth="1"/>
    <col min="8" max="8" width="9" style="33"/>
    <col min="9" max="9" width="15.625" style="33" customWidth="1"/>
    <col min="10" max="10" width="5.625" style="34" customWidth="1"/>
    <col min="11" max="11" width="3.625" style="45" customWidth="1"/>
    <col min="12" max="12" width="3.25" style="33" customWidth="1"/>
    <col min="13" max="13" width="35.625" style="33" customWidth="1"/>
    <col min="14" max="14" width="9" style="33"/>
    <col min="15" max="15" width="2.625" style="33" customWidth="1"/>
    <col min="16" max="16" width="9" style="33"/>
    <col min="17" max="17" width="5.625" style="33" customWidth="1"/>
    <col min="18" max="18" width="9" style="33"/>
    <col min="19" max="19" width="15.625" style="33" customWidth="1"/>
    <col min="20" max="20" width="14.375" style="33" bestFit="1" customWidth="1"/>
    <col min="21" max="16384" width="9" style="33"/>
  </cols>
  <sheetData>
    <row r="1" spans="1:20" s="60" customFormat="1" ht="21.75" customHeight="1" x14ac:dyDescent="0.15">
      <c r="A1" s="58">
        <f ca="1">RIGHT(CELL("filename",A1),LEN(CELL("filename",A1))-FIND("]",CELL("filename",A1)))*1</f>
        <v>11</v>
      </c>
      <c r="B1" s="59" t="s">
        <v>25</v>
      </c>
      <c r="D1" s="61">
        <f ca="1">IF(A1&gt;3,DATE(指定!$A$4,$A$1,1),DATE(指定!$A$4+1,$A$1,1))</f>
        <v>44866</v>
      </c>
      <c r="E1" s="60" t="s">
        <v>20</v>
      </c>
      <c r="F1" s="61">
        <f ca="1">IF(A1&gt;3,DATE(指定!$A$4,$A$1+1,1)-1,DATE(指定!$A$4+1,$A$1+1,1)-1)</f>
        <v>44895</v>
      </c>
    </row>
    <row r="2" spans="1:20" ht="28.5" customHeight="1" x14ac:dyDescent="0.2">
      <c r="A2" s="133" t="s">
        <v>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20" ht="14.25" x14ac:dyDescent="0.15">
      <c r="A3" s="134" t="str">
        <f ca="1">"　　　（　"&amp;指定!$A$7&amp;"　"&amp;YEAR($D$1)-2018&amp;"年　　"&amp;$A$1&amp;"月分　）"</f>
        <v>　　　（　令和　4年　　11月分　）</v>
      </c>
      <c r="B3" s="134"/>
      <c r="C3" s="134"/>
      <c r="N3" s="34"/>
      <c r="O3" s="143" t="str">
        <f>指定!B4&amp;" 　《 ＴＡ  ・  ＲＡ 》"</f>
        <v>生物資源産業学部 　《 ＴＡ  ・  ＲＡ 》</v>
      </c>
      <c r="P3" s="143"/>
      <c r="Q3" s="143"/>
      <c r="R3" s="143"/>
      <c r="S3" s="143"/>
    </row>
    <row r="4" spans="1:20" ht="6.75" customHeight="1" x14ac:dyDescent="0.15"/>
    <row r="5" spans="1:20" ht="15.75" customHeight="1" x14ac:dyDescent="0.15">
      <c r="A5" s="136" t="s">
        <v>15</v>
      </c>
      <c r="B5" s="138" t="s">
        <v>0</v>
      </c>
      <c r="C5" s="140" t="s">
        <v>37</v>
      </c>
      <c r="D5" s="115" t="s">
        <v>16</v>
      </c>
      <c r="E5" s="116"/>
      <c r="F5" s="116"/>
      <c r="G5" s="117"/>
      <c r="H5" s="36" t="s">
        <v>24</v>
      </c>
      <c r="I5" s="36" t="s">
        <v>36</v>
      </c>
      <c r="J5" s="51"/>
      <c r="K5" s="136" t="s">
        <v>15</v>
      </c>
      <c r="L5" s="138" t="s">
        <v>0</v>
      </c>
      <c r="M5" s="140" t="s">
        <v>37</v>
      </c>
      <c r="N5" s="115" t="s">
        <v>17</v>
      </c>
      <c r="O5" s="116"/>
      <c r="P5" s="116"/>
      <c r="Q5" s="117"/>
      <c r="R5" s="36" t="s">
        <v>24</v>
      </c>
      <c r="S5" s="36" t="s">
        <v>36</v>
      </c>
    </row>
    <row r="6" spans="1:20" ht="15" customHeight="1" x14ac:dyDescent="0.15">
      <c r="A6" s="137"/>
      <c r="B6" s="139"/>
      <c r="C6" s="141"/>
      <c r="D6" s="118" t="s">
        <v>18</v>
      </c>
      <c r="E6" s="119"/>
      <c r="F6" s="120"/>
      <c r="G6" s="100" t="s">
        <v>19</v>
      </c>
      <c r="H6" s="37" t="s">
        <v>1</v>
      </c>
      <c r="I6" s="38" t="s">
        <v>38</v>
      </c>
      <c r="J6" s="50"/>
      <c r="K6" s="137"/>
      <c r="L6" s="139"/>
      <c r="M6" s="141"/>
      <c r="N6" s="118" t="s">
        <v>18</v>
      </c>
      <c r="O6" s="119"/>
      <c r="P6" s="120"/>
      <c r="Q6" s="100" t="s">
        <v>19</v>
      </c>
      <c r="R6" s="37" t="s">
        <v>1</v>
      </c>
      <c r="S6" s="38" t="s">
        <v>38</v>
      </c>
    </row>
    <row r="7" spans="1:20" ht="39.950000000000003" customHeight="1" x14ac:dyDescent="0.15">
      <c r="A7" s="49">
        <f ca="1">D1</f>
        <v>44866</v>
      </c>
      <c r="B7" s="39" t="str">
        <f ca="1">TEXT(A7,"aaa")</f>
        <v>火</v>
      </c>
      <c r="C7" s="40" t="str">
        <f ca="1">IF(ISERROR(VLOOKUP(A7,指定!$J$4:$L$44,3,FALSE)),"",(VLOOKUP(A7,指定!$J$4:$L$44,3,FALSE)))</f>
        <v/>
      </c>
      <c r="D7" s="41"/>
      <c r="E7" s="105" t="s">
        <v>20</v>
      </c>
      <c r="F7" s="106"/>
      <c r="G7" s="42"/>
      <c r="H7" s="42"/>
      <c r="I7" s="42"/>
      <c r="K7" s="49">
        <f ca="1">A7+16</f>
        <v>44882</v>
      </c>
      <c r="L7" s="39" t="str">
        <f ca="1">TEXT(K7,"aaa")</f>
        <v>木</v>
      </c>
      <c r="M7" s="40" t="str">
        <f ca="1">IF(ISERROR(VLOOKUP(K7,指定!$J$4:$L$44,3,FALSE)),"",(VLOOKUP(K7,指定!$J$4:$L$44,3,FALSE)))</f>
        <v/>
      </c>
      <c r="N7" s="104"/>
      <c r="O7" s="105" t="s">
        <v>20</v>
      </c>
      <c r="P7" s="106"/>
      <c r="Q7" s="42"/>
      <c r="R7" s="42"/>
      <c r="S7" s="42"/>
      <c r="T7" s="57">
        <f ca="1">K7</f>
        <v>44882</v>
      </c>
    </row>
    <row r="8" spans="1:20" ht="39.950000000000003" customHeight="1" x14ac:dyDescent="0.15">
      <c r="A8" s="49">
        <f ca="1">A7+1</f>
        <v>44867</v>
      </c>
      <c r="B8" s="39" t="str">
        <f t="shared" ref="B8:B22" ca="1" si="0">TEXT(A8,"aaa")</f>
        <v>水</v>
      </c>
      <c r="C8" s="40" t="str">
        <f ca="1">IF(ISERROR(VLOOKUP(A8,指定!$J$4:$L$44,3,FALSE)),"",(VLOOKUP(A8,指定!$J$4:$L$44,3,FALSE)))</f>
        <v/>
      </c>
      <c r="D8" s="41"/>
      <c r="E8" s="105" t="s">
        <v>20</v>
      </c>
      <c r="F8" s="106"/>
      <c r="G8" s="42"/>
      <c r="H8" s="42"/>
      <c r="I8" s="42"/>
      <c r="K8" s="49">
        <f t="shared" ref="K8:K21" ca="1" si="1">IF(K7&lt;$F$1,K7+1,"")</f>
        <v>44883</v>
      </c>
      <c r="L8" s="39" t="str">
        <f t="shared" ref="L8:L21" ca="1" si="2">TEXT(K8,"aaa")</f>
        <v>金</v>
      </c>
      <c r="M8" s="40" t="str">
        <f ca="1">IF(ISERROR(VLOOKUP(K8,指定!$J$4:$L$44,3,FALSE)),"",(VLOOKUP(K8,指定!$J$4:$L$44,3,FALSE)))</f>
        <v/>
      </c>
      <c r="N8" s="104"/>
      <c r="O8" s="105" t="s">
        <v>20</v>
      </c>
      <c r="P8" s="106"/>
      <c r="Q8" s="42"/>
      <c r="R8" s="42"/>
      <c r="S8" s="42"/>
      <c r="T8" s="57">
        <f t="shared" ref="T8:T21" ca="1" si="3">K8</f>
        <v>44883</v>
      </c>
    </row>
    <row r="9" spans="1:20" ht="39.950000000000003" customHeight="1" x14ac:dyDescent="0.15">
      <c r="A9" s="49">
        <f t="shared" ref="A9:A22" ca="1" si="4">A8+1</f>
        <v>44868</v>
      </c>
      <c r="B9" s="39" t="str">
        <f t="shared" ca="1" si="0"/>
        <v>木</v>
      </c>
      <c r="C9" s="40" t="str">
        <f ca="1">IF(ISERROR(VLOOKUP(A9,指定!$J$4:$L$44,3,FALSE)),"",(VLOOKUP(A9,指定!$J$4:$L$44,3,FALSE)))</f>
        <v/>
      </c>
      <c r="D9" s="41"/>
      <c r="E9" s="105" t="s">
        <v>20</v>
      </c>
      <c r="F9" s="106"/>
      <c r="G9" s="42"/>
      <c r="H9" s="42"/>
      <c r="I9" s="42"/>
      <c r="K9" s="49">
        <f t="shared" ca="1" si="1"/>
        <v>44884</v>
      </c>
      <c r="L9" s="39" t="str">
        <f t="shared" ca="1" si="2"/>
        <v>土</v>
      </c>
      <c r="M9" s="40" t="str">
        <f ca="1">IF(ISERROR(VLOOKUP(K9,指定!$J$4:$L$44,3,FALSE)),"",(VLOOKUP(K9,指定!$J$4:$L$44,3,FALSE)))</f>
        <v/>
      </c>
      <c r="N9" s="104"/>
      <c r="O9" s="105" t="s">
        <v>20</v>
      </c>
      <c r="P9" s="106"/>
      <c r="Q9" s="42"/>
      <c r="R9" s="42"/>
      <c r="S9" s="42"/>
      <c r="T9" s="57">
        <f t="shared" ca="1" si="3"/>
        <v>44884</v>
      </c>
    </row>
    <row r="10" spans="1:20" ht="39.950000000000003" customHeight="1" x14ac:dyDescent="0.15">
      <c r="A10" s="49">
        <f t="shared" ca="1" si="4"/>
        <v>44869</v>
      </c>
      <c r="B10" s="39" t="str">
        <f t="shared" ca="1" si="0"/>
        <v>金</v>
      </c>
      <c r="C10" s="40" t="str">
        <f ca="1">IF(ISERROR(VLOOKUP(A10,指定!$J$4:$L$44,3,FALSE)),"",(VLOOKUP(A10,指定!$J$4:$L$44,3,FALSE)))</f>
        <v/>
      </c>
      <c r="D10" s="41"/>
      <c r="E10" s="105" t="s">
        <v>20</v>
      </c>
      <c r="F10" s="106"/>
      <c r="G10" s="42"/>
      <c r="H10" s="42"/>
      <c r="I10" s="42"/>
      <c r="K10" s="49">
        <f t="shared" ca="1" si="1"/>
        <v>44885</v>
      </c>
      <c r="L10" s="39" t="str">
        <f t="shared" ca="1" si="2"/>
        <v>日</v>
      </c>
      <c r="M10" s="40" t="str">
        <f ca="1">IF(ISERROR(VLOOKUP(K10,指定!$J$4:$L$44,3,FALSE)),"",(VLOOKUP(K10,指定!$J$4:$L$44,3,FALSE)))</f>
        <v/>
      </c>
      <c r="N10" s="104"/>
      <c r="O10" s="105" t="s">
        <v>20</v>
      </c>
      <c r="P10" s="106"/>
      <c r="Q10" s="42"/>
      <c r="R10" s="42"/>
      <c r="S10" s="42"/>
      <c r="T10" s="57">
        <f t="shared" ca="1" si="3"/>
        <v>44885</v>
      </c>
    </row>
    <row r="11" spans="1:20" ht="39.950000000000003" customHeight="1" x14ac:dyDescent="0.15">
      <c r="A11" s="49">
        <f t="shared" ca="1" si="4"/>
        <v>44870</v>
      </c>
      <c r="B11" s="39" t="str">
        <f t="shared" ca="1" si="0"/>
        <v>土</v>
      </c>
      <c r="C11" s="40" t="str">
        <f ca="1">IF(ISERROR(VLOOKUP(A11,指定!$J$4:$L$44,3,FALSE)),"",(VLOOKUP(A11,指定!$J$4:$L$44,3,FALSE)))</f>
        <v/>
      </c>
      <c r="D11" s="41"/>
      <c r="E11" s="105" t="s">
        <v>20</v>
      </c>
      <c r="F11" s="106"/>
      <c r="G11" s="42"/>
      <c r="H11" s="42"/>
      <c r="I11" s="42"/>
      <c r="K11" s="49">
        <f t="shared" ca="1" si="1"/>
        <v>44886</v>
      </c>
      <c r="L11" s="39" t="str">
        <f t="shared" ca="1" si="2"/>
        <v>月</v>
      </c>
      <c r="M11" s="40" t="str">
        <f ca="1">IF(ISERROR(VLOOKUP(K11,指定!$J$4:$L$44,3,FALSE)),"",(VLOOKUP(K11,指定!$J$4:$L$44,3,FALSE)))</f>
        <v/>
      </c>
      <c r="N11" s="104"/>
      <c r="O11" s="105" t="s">
        <v>20</v>
      </c>
      <c r="P11" s="106"/>
      <c r="Q11" s="42"/>
      <c r="R11" s="42"/>
      <c r="S11" s="42"/>
      <c r="T11" s="57">
        <f t="shared" ca="1" si="3"/>
        <v>44886</v>
      </c>
    </row>
    <row r="12" spans="1:20" ht="39.950000000000003" customHeight="1" x14ac:dyDescent="0.15">
      <c r="A12" s="49">
        <f t="shared" ca="1" si="4"/>
        <v>44871</v>
      </c>
      <c r="B12" s="39" t="str">
        <f t="shared" ca="1" si="0"/>
        <v>日</v>
      </c>
      <c r="C12" s="40" t="str">
        <f ca="1">IF(ISERROR(VLOOKUP(A12,指定!$J$4:$L$44,3,FALSE)),"",(VLOOKUP(A12,指定!$J$4:$L$44,3,FALSE)))</f>
        <v/>
      </c>
      <c r="D12" s="41"/>
      <c r="E12" s="105" t="s">
        <v>20</v>
      </c>
      <c r="F12" s="106"/>
      <c r="G12" s="42"/>
      <c r="H12" s="42"/>
      <c r="I12" s="42"/>
      <c r="K12" s="49">
        <f t="shared" ca="1" si="1"/>
        <v>44887</v>
      </c>
      <c r="L12" s="39" t="str">
        <f t="shared" ca="1" si="2"/>
        <v>火</v>
      </c>
      <c r="M12" s="40" t="str">
        <f ca="1">IF(ISERROR(VLOOKUP(K12,指定!$J$4:$L$44,3,FALSE)),"",(VLOOKUP(K12,指定!$J$4:$L$44,3,FALSE)))</f>
        <v/>
      </c>
      <c r="N12" s="104"/>
      <c r="O12" s="105" t="s">
        <v>20</v>
      </c>
      <c r="P12" s="106"/>
      <c r="Q12" s="42"/>
      <c r="R12" s="42"/>
      <c r="S12" s="42"/>
      <c r="T12" s="57">
        <f t="shared" ca="1" si="3"/>
        <v>44887</v>
      </c>
    </row>
    <row r="13" spans="1:20" ht="39.950000000000003" customHeight="1" x14ac:dyDescent="0.15">
      <c r="A13" s="49">
        <f t="shared" ca="1" si="4"/>
        <v>44872</v>
      </c>
      <c r="B13" s="39" t="str">
        <f t="shared" ca="1" si="0"/>
        <v>月</v>
      </c>
      <c r="C13" s="40" t="str">
        <f ca="1">IF(ISERROR(VLOOKUP(A13,指定!$J$4:$L$44,3,FALSE)),"",(VLOOKUP(A13,指定!$J$4:$L$44,3,FALSE)))</f>
        <v/>
      </c>
      <c r="D13" s="41"/>
      <c r="E13" s="105" t="s">
        <v>20</v>
      </c>
      <c r="F13" s="106"/>
      <c r="G13" s="42"/>
      <c r="H13" s="42"/>
      <c r="I13" s="42"/>
      <c r="K13" s="49">
        <f t="shared" ca="1" si="1"/>
        <v>44888</v>
      </c>
      <c r="L13" s="39" t="str">
        <f t="shared" ca="1" si="2"/>
        <v>水</v>
      </c>
      <c r="M13" s="40" t="str">
        <f ca="1">IF(ISERROR(VLOOKUP(K13,指定!$J$4:$L$44,3,FALSE)),"",(VLOOKUP(K13,指定!$J$4:$L$44,3,FALSE)))</f>
        <v/>
      </c>
      <c r="N13" s="104"/>
      <c r="O13" s="105" t="s">
        <v>20</v>
      </c>
      <c r="P13" s="106"/>
      <c r="Q13" s="42"/>
      <c r="R13" s="42"/>
      <c r="S13" s="42"/>
      <c r="T13" s="57">
        <f t="shared" ca="1" si="3"/>
        <v>44888</v>
      </c>
    </row>
    <row r="14" spans="1:20" ht="39.950000000000003" customHeight="1" x14ac:dyDescent="0.15">
      <c r="A14" s="49">
        <f t="shared" ca="1" si="4"/>
        <v>44873</v>
      </c>
      <c r="B14" s="39" t="str">
        <f t="shared" ca="1" si="0"/>
        <v>火</v>
      </c>
      <c r="C14" s="40" t="str">
        <f ca="1">IF(ISERROR(VLOOKUP(A14,指定!$J$4:$L$44,3,FALSE)),"",(VLOOKUP(A14,指定!$J$4:$L$44,3,FALSE)))</f>
        <v/>
      </c>
      <c r="D14" s="41"/>
      <c r="E14" s="105" t="s">
        <v>20</v>
      </c>
      <c r="F14" s="106"/>
      <c r="G14" s="42"/>
      <c r="H14" s="42"/>
      <c r="I14" s="42"/>
      <c r="K14" s="49">
        <f t="shared" ca="1" si="1"/>
        <v>44889</v>
      </c>
      <c r="L14" s="39" t="str">
        <f t="shared" ca="1" si="2"/>
        <v>木</v>
      </c>
      <c r="M14" s="40" t="str">
        <f ca="1">IF(ISERROR(VLOOKUP(K14,指定!$J$4:$L$44,3,FALSE)),"",(VLOOKUP(K14,指定!$J$4:$L$44,3,FALSE)))</f>
        <v/>
      </c>
      <c r="N14" s="104"/>
      <c r="O14" s="105" t="s">
        <v>20</v>
      </c>
      <c r="P14" s="106"/>
      <c r="Q14" s="42"/>
      <c r="R14" s="42"/>
      <c r="S14" s="42"/>
      <c r="T14" s="57">
        <f t="shared" ca="1" si="3"/>
        <v>44889</v>
      </c>
    </row>
    <row r="15" spans="1:20" ht="39.950000000000003" customHeight="1" x14ac:dyDescent="0.15">
      <c r="A15" s="49">
        <f t="shared" ca="1" si="4"/>
        <v>44874</v>
      </c>
      <c r="B15" s="39" t="str">
        <f t="shared" ca="1" si="0"/>
        <v>水</v>
      </c>
      <c r="C15" s="40" t="str">
        <f ca="1">IF(ISERROR(VLOOKUP(A15,指定!$J$4:$L$44,3,FALSE)),"",(VLOOKUP(A15,指定!$J$4:$L$44,3,FALSE)))</f>
        <v/>
      </c>
      <c r="D15" s="41"/>
      <c r="E15" s="105" t="s">
        <v>20</v>
      </c>
      <c r="F15" s="106"/>
      <c r="G15" s="42"/>
      <c r="H15" s="42"/>
      <c r="I15" s="42"/>
      <c r="K15" s="49">
        <f t="shared" ca="1" si="1"/>
        <v>44890</v>
      </c>
      <c r="L15" s="39" t="str">
        <f t="shared" ca="1" si="2"/>
        <v>金</v>
      </c>
      <c r="M15" s="40" t="str">
        <f ca="1">IF(ISERROR(VLOOKUP(K15,指定!$J$4:$L$44,3,FALSE)),"",(VLOOKUP(K15,指定!$J$4:$L$44,3,FALSE)))</f>
        <v/>
      </c>
      <c r="N15" s="104"/>
      <c r="O15" s="105" t="s">
        <v>20</v>
      </c>
      <c r="P15" s="106"/>
      <c r="Q15" s="42"/>
      <c r="R15" s="42"/>
      <c r="S15" s="42"/>
      <c r="T15" s="57">
        <f t="shared" ca="1" si="3"/>
        <v>44890</v>
      </c>
    </row>
    <row r="16" spans="1:20" ht="39.950000000000003" customHeight="1" x14ac:dyDescent="0.15">
      <c r="A16" s="49">
        <f t="shared" ca="1" si="4"/>
        <v>44875</v>
      </c>
      <c r="B16" s="39" t="str">
        <f t="shared" ca="1" si="0"/>
        <v>木</v>
      </c>
      <c r="C16" s="40" t="str">
        <f ca="1">IF(ISERROR(VLOOKUP(A16,指定!$J$4:$L$44,3,FALSE)),"",(VLOOKUP(A16,指定!$J$4:$L$44,3,FALSE)))</f>
        <v/>
      </c>
      <c r="D16" s="41"/>
      <c r="E16" s="105" t="s">
        <v>20</v>
      </c>
      <c r="F16" s="106"/>
      <c r="G16" s="42"/>
      <c r="H16" s="42"/>
      <c r="I16" s="42"/>
      <c r="K16" s="49">
        <f t="shared" ca="1" si="1"/>
        <v>44891</v>
      </c>
      <c r="L16" s="39" t="str">
        <f t="shared" ca="1" si="2"/>
        <v>土</v>
      </c>
      <c r="M16" s="40" t="str">
        <f ca="1">IF(ISERROR(VLOOKUP(K16,指定!$J$4:$L$44,3,FALSE)),"",(VLOOKUP(K16,指定!$J$4:$L$44,3,FALSE)))</f>
        <v/>
      </c>
      <c r="N16" s="104"/>
      <c r="O16" s="105" t="s">
        <v>20</v>
      </c>
      <c r="P16" s="106"/>
      <c r="Q16" s="42"/>
      <c r="R16" s="42"/>
      <c r="S16" s="42"/>
      <c r="T16" s="57">
        <f t="shared" ca="1" si="3"/>
        <v>44891</v>
      </c>
    </row>
    <row r="17" spans="1:20" ht="39.950000000000003" customHeight="1" x14ac:dyDescent="0.15">
      <c r="A17" s="49">
        <f t="shared" ca="1" si="4"/>
        <v>44876</v>
      </c>
      <c r="B17" s="39" t="str">
        <f t="shared" ca="1" si="0"/>
        <v>金</v>
      </c>
      <c r="C17" s="40" t="str">
        <f ca="1">IF(ISERROR(VLOOKUP(A17,指定!$J$4:$L$44,3,FALSE)),"",(VLOOKUP(A17,指定!$J$4:$L$44,3,FALSE)))</f>
        <v/>
      </c>
      <c r="D17" s="41"/>
      <c r="E17" s="105" t="s">
        <v>20</v>
      </c>
      <c r="F17" s="106"/>
      <c r="G17" s="42"/>
      <c r="H17" s="42"/>
      <c r="I17" s="42"/>
      <c r="K17" s="49">
        <f t="shared" ca="1" si="1"/>
        <v>44892</v>
      </c>
      <c r="L17" s="39" t="str">
        <f t="shared" ca="1" si="2"/>
        <v>日</v>
      </c>
      <c r="M17" s="40" t="str">
        <f ca="1">IF(ISERROR(VLOOKUP(K17,指定!$J$4:$L$44,3,FALSE)),"",(VLOOKUP(K17,指定!$J$4:$L$44,3,FALSE)))</f>
        <v/>
      </c>
      <c r="N17" s="104"/>
      <c r="O17" s="105" t="s">
        <v>20</v>
      </c>
      <c r="P17" s="106"/>
      <c r="Q17" s="42"/>
      <c r="R17" s="42"/>
      <c r="S17" s="42"/>
      <c r="T17" s="57">
        <f t="shared" ca="1" si="3"/>
        <v>44892</v>
      </c>
    </row>
    <row r="18" spans="1:20" ht="39.950000000000003" customHeight="1" x14ac:dyDescent="0.15">
      <c r="A18" s="49">
        <f t="shared" ca="1" si="4"/>
        <v>44877</v>
      </c>
      <c r="B18" s="39" t="str">
        <f t="shared" ca="1" si="0"/>
        <v>土</v>
      </c>
      <c r="C18" s="40" t="str">
        <f ca="1">IF(ISERROR(VLOOKUP(A18,指定!$J$4:$L$44,3,FALSE)),"",(VLOOKUP(A18,指定!$J$4:$L$44,3,FALSE)))</f>
        <v/>
      </c>
      <c r="D18" s="41"/>
      <c r="E18" s="105" t="s">
        <v>20</v>
      </c>
      <c r="F18" s="106"/>
      <c r="G18" s="42"/>
      <c r="H18" s="42"/>
      <c r="I18" s="42"/>
      <c r="K18" s="49">
        <f t="shared" ca="1" si="1"/>
        <v>44893</v>
      </c>
      <c r="L18" s="39" t="str">
        <f t="shared" ca="1" si="2"/>
        <v>月</v>
      </c>
      <c r="M18" s="40" t="str">
        <f ca="1">IF(ISERROR(VLOOKUP(K18,指定!$J$4:$L$44,3,FALSE)),"",(VLOOKUP(K18,指定!$J$4:$L$44,3,FALSE)))</f>
        <v/>
      </c>
      <c r="N18" s="104"/>
      <c r="O18" s="105" t="s">
        <v>20</v>
      </c>
      <c r="P18" s="106"/>
      <c r="Q18" s="42"/>
      <c r="R18" s="42"/>
      <c r="S18" s="42"/>
      <c r="T18" s="57">
        <f t="shared" ca="1" si="3"/>
        <v>44893</v>
      </c>
    </row>
    <row r="19" spans="1:20" ht="39.950000000000003" customHeight="1" x14ac:dyDescent="0.15">
      <c r="A19" s="49">
        <f t="shared" ca="1" si="4"/>
        <v>44878</v>
      </c>
      <c r="B19" s="39" t="str">
        <f t="shared" ca="1" si="0"/>
        <v>日</v>
      </c>
      <c r="C19" s="40" t="str">
        <f ca="1">IF(ISERROR(VLOOKUP(A19,指定!$J$4:$L$44,3,FALSE)),"",(VLOOKUP(A19,指定!$J$4:$L$44,3,FALSE)))</f>
        <v/>
      </c>
      <c r="D19" s="41"/>
      <c r="E19" s="105" t="s">
        <v>20</v>
      </c>
      <c r="F19" s="106"/>
      <c r="G19" s="42"/>
      <c r="H19" s="42"/>
      <c r="I19" s="42"/>
      <c r="K19" s="49">
        <f t="shared" ca="1" si="1"/>
        <v>44894</v>
      </c>
      <c r="L19" s="39" t="str">
        <f t="shared" ca="1" si="2"/>
        <v>火</v>
      </c>
      <c r="M19" s="40" t="str">
        <f ca="1">IF(ISERROR(VLOOKUP(K19,指定!$J$4:$L$44,3,FALSE)),"",(VLOOKUP(K19,指定!$J$4:$L$44,3,FALSE)))</f>
        <v/>
      </c>
      <c r="N19" s="104"/>
      <c r="O19" s="105" t="s">
        <v>20</v>
      </c>
      <c r="P19" s="106"/>
      <c r="Q19" s="42"/>
      <c r="R19" s="42"/>
      <c r="S19" s="42"/>
      <c r="T19" s="57">
        <f t="shared" ca="1" si="3"/>
        <v>44894</v>
      </c>
    </row>
    <row r="20" spans="1:20" ht="39.950000000000003" customHeight="1" x14ac:dyDescent="0.15">
      <c r="A20" s="49">
        <f t="shared" ca="1" si="4"/>
        <v>44879</v>
      </c>
      <c r="B20" s="39" t="str">
        <f t="shared" ca="1" si="0"/>
        <v>月</v>
      </c>
      <c r="C20" s="40" t="str">
        <f ca="1">IF(ISERROR(VLOOKUP(A20,指定!$J$4:$L$44,3,FALSE)),"",(VLOOKUP(A20,指定!$J$4:$L$44,3,FALSE)))</f>
        <v/>
      </c>
      <c r="D20" s="41"/>
      <c r="E20" s="105" t="s">
        <v>20</v>
      </c>
      <c r="F20" s="106"/>
      <c r="G20" s="42"/>
      <c r="H20" s="42"/>
      <c r="I20" s="42"/>
      <c r="K20" s="49">
        <f t="shared" ca="1" si="1"/>
        <v>44895</v>
      </c>
      <c r="L20" s="39" t="str">
        <f t="shared" ca="1" si="2"/>
        <v>水</v>
      </c>
      <c r="M20" s="40" t="str">
        <f ca="1">IF(ISERROR(VLOOKUP(K20,指定!$J$4:$L$44,3,FALSE)),"",(VLOOKUP(K20,指定!$J$4:$L$44,3,FALSE)))</f>
        <v/>
      </c>
      <c r="N20" s="104"/>
      <c r="O20" s="105" t="s">
        <v>20</v>
      </c>
      <c r="P20" s="106"/>
      <c r="Q20" s="42"/>
      <c r="R20" s="42"/>
      <c r="S20" s="42"/>
      <c r="T20" s="57">
        <f t="shared" ca="1" si="3"/>
        <v>44895</v>
      </c>
    </row>
    <row r="21" spans="1:20" ht="39.950000000000003" customHeight="1" thickBot="1" x14ac:dyDescent="0.2">
      <c r="A21" s="49">
        <f t="shared" ca="1" si="4"/>
        <v>44880</v>
      </c>
      <c r="B21" s="39" t="str">
        <f t="shared" ca="1" si="0"/>
        <v>火</v>
      </c>
      <c r="C21" s="40" t="str">
        <f ca="1">IF(ISERROR(VLOOKUP(A21,指定!$J$4:$L$44,3,FALSE)),"",(VLOOKUP(A21,指定!$J$4:$L$44,3,FALSE)))</f>
        <v/>
      </c>
      <c r="D21" s="41"/>
      <c r="E21" s="105" t="s">
        <v>20</v>
      </c>
      <c r="F21" s="106"/>
      <c r="G21" s="42"/>
      <c r="H21" s="42"/>
      <c r="I21" s="42"/>
      <c r="K21" s="49" t="str">
        <f t="shared" ca="1" si="1"/>
        <v/>
      </c>
      <c r="L21" s="39" t="str">
        <f t="shared" ca="1" si="2"/>
        <v/>
      </c>
      <c r="M21" s="40" t="str">
        <f ca="1">IF(ISERROR(VLOOKUP(K21,指定!$J$4:$L$44,3,FALSE)),"",(VLOOKUP(K21,指定!$J$4:$L$44,3,FALSE)))</f>
        <v/>
      </c>
      <c r="N21" s="101"/>
      <c r="O21" s="102" t="s">
        <v>20</v>
      </c>
      <c r="P21" s="103"/>
      <c r="Q21" s="35"/>
      <c r="R21" s="42"/>
      <c r="S21" s="42"/>
      <c r="T21" s="57" t="str">
        <f t="shared" ca="1" si="3"/>
        <v/>
      </c>
    </row>
    <row r="22" spans="1:20" ht="39.950000000000003" customHeight="1" thickTop="1" thickBot="1" x14ac:dyDescent="0.2">
      <c r="A22" s="71">
        <f t="shared" ca="1" si="4"/>
        <v>44881</v>
      </c>
      <c r="B22" s="72" t="str">
        <f t="shared" ca="1" si="0"/>
        <v>水</v>
      </c>
      <c r="C22" s="73" t="str">
        <f ca="1">IF(ISERROR(VLOOKUP(A22,指定!$J$4:$L$44,3,FALSE)),"",(VLOOKUP(A22,指定!$J$4:$L$44,3,FALSE)))</f>
        <v/>
      </c>
      <c r="D22" s="74"/>
      <c r="E22" s="75" t="s">
        <v>20</v>
      </c>
      <c r="F22" s="76"/>
      <c r="G22" s="77"/>
      <c r="H22" s="77"/>
      <c r="I22" s="77"/>
      <c r="J22" s="78"/>
      <c r="K22" s="121" t="s">
        <v>23</v>
      </c>
      <c r="L22" s="122"/>
      <c r="M22" s="123"/>
      <c r="N22" s="132" t="s">
        <v>21</v>
      </c>
      <c r="O22" s="132"/>
      <c r="P22" s="124"/>
      <c r="Q22" s="125"/>
      <c r="R22" s="97" t="s">
        <v>41</v>
      </c>
      <c r="S22" s="98"/>
    </row>
    <row r="23" spans="1:20" ht="28.5" customHeight="1" thickTop="1" thickBot="1" x14ac:dyDescent="0.2">
      <c r="A23" s="108" t="s">
        <v>34</v>
      </c>
      <c r="B23" s="109"/>
      <c r="C23" s="109"/>
      <c r="D23" s="109" t="s">
        <v>32</v>
      </c>
      <c r="E23" s="109"/>
      <c r="F23" s="109"/>
      <c r="G23" s="92" t="s">
        <v>30</v>
      </c>
      <c r="H23" s="109" t="s">
        <v>35</v>
      </c>
      <c r="I23" s="109"/>
      <c r="J23" s="109" t="s">
        <v>33</v>
      </c>
      <c r="K23" s="109"/>
      <c r="L23" s="109"/>
      <c r="M23" s="110"/>
      <c r="N23" s="79" t="s">
        <v>22</v>
      </c>
      <c r="O23" s="80"/>
      <c r="P23" s="80"/>
      <c r="Q23" s="80"/>
      <c r="R23" s="81"/>
      <c r="S23" s="82"/>
    </row>
    <row r="24" spans="1:20" ht="27.75" customHeight="1" x14ac:dyDescent="0.15">
      <c r="A24" s="89"/>
      <c r="B24" s="90"/>
      <c r="C24" s="95" t="s">
        <v>42</v>
      </c>
      <c r="D24" s="111"/>
      <c r="E24" s="111"/>
      <c r="F24" s="111"/>
      <c r="G24" s="99"/>
      <c r="H24" s="111"/>
      <c r="I24" s="111"/>
      <c r="J24" s="111"/>
      <c r="K24" s="111"/>
      <c r="L24" s="111"/>
      <c r="M24" s="112"/>
      <c r="N24" s="68" t="s">
        <v>31</v>
      </c>
      <c r="O24" s="68"/>
      <c r="P24" s="68"/>
      <c r="Q24" s="68"/>
      <c r="R24" s="68"/>
      <c r="S24" s="43"/>
    </row>
    <row r="25" spans="1:20" s="45" customFormat="1" ht="20.100000000000001" customHeight="1" x14ac:dyDescent="0.15">
      <c r="A25" s="85"/>
      <c r="B25" s="86"/>
      <c r="C25" s="87"/>
      <c r="D25" s="126"/>
      <c r="E25" s="126"/>
      <c r="F25" s="126"/>
      <c r="G25" s="126"/>
      <c r="H25" s="126"/>
      <c r="I25" s="126"/>
      <c r="J25" s="128"/>
      <c r="K25" s="128"/>
      <c r="L25" s="128"/>
      <c r="M25" s="129"/>
      <c r="N25" s="44"/>
      <c r="O25" s="44"/>
      <c r="P25" s="44"/>
      <c r="Q25" s="34"/>
      <c r="R25" s="34"/>
      <c r="S25" s="43"/>
    </row>
    <row r="26" spans="1:20" s="45" customFormat="1" ht="20.100000000000001" customHeight="1" x14ac:dyDescent="0.2">
      <c r="A26" s="85"/>
      <c r="B26" s="86"/>
      <c r="C26" s="96" t="s">
        <v>45</v>
      </c>
      <c r="D26" s="126"/>
      <c r="E26" s="126"/>
      <c r="F26" s="126"/>
      <c r="G26" s="126"/>
      <c r="H26" s="126"/>
      <c r="I26" s="126"/>
      <c r="J26" s="128"/>
      <c r="K26" s="128"/>
      <c r="L26" s="128"/>
      <c r="M26" s="129"/>
      <c r="N26" s="113" t="str">
        <f>指定!C3</f>
        <v>学務係</v>
      </c>
      <c r="O26" s="113"/>
      <c r="P26" s="145" t="str">
        <f>指定!C4</f>
        <v>　　　　　　</v>
      </c>
      <c r="Q26" s="145"/>
      <c r="R26" s="145"/>
      <c r="S26" s="55" t="s">
        <v>1</v>
      </c>
      <c r="T26" s="44"/>
    </row>
    <row r="27" spans="1:20" s="45" customFormat="1" ht="9.9499999999999993" customHeight="1" thickBot="1" x14ac:dyDescent="0.2">
      <c r="A27" s="88"/>
      <c r="B27" s="83"/>
      <c r="C27" s="84"/>
      <c r="D27" s="127"/>
      <c r="E27" s="127"/>
      <c r="F27" s="127"/>
      <c r="G27" s="127"/>
      <c r="H27" s="127"/>
      <c r="I27" s="127"/>
      <c r="J27" s="130"/>
      <c r="K27" s="130"/>
      <c r="L27" s="130"/>
      <c r="M27" s="131"/>
      <c r="N27" s="69"/>
      <c r="O27" s="69"/>
      <c r="P27" s="47"/>
      <c r="Q27" s="46"/>
      <c r="R27" s="46"/>
      <c r="S27" s="48"/>
    </row>
    <row r="31" spans="1:20" x14ac:dyDescent="0.15">
      <c r="C31" s="44"/>
    </row>
  </sheetData>
  <mergeCells count="29">
    <mergeCell ref="K22:M22"/>
    <mergeCell ref="N22:O22"/>
    <mergeCell ref="P22:Q22"/>
    <mergeCell ref="P26:R26"/>
    <mergeCell ref="A23:C23"/>
    <mergeCell ref="D23:F23"/>
    <mergeCell ref="H23:I23"/>
    <mergeCell ref="J23:M23"/>
    <mergeCell ref="D24:F24"/>
    <mergeCell ref="H24:I24"/>
    <mergeCell ref="J24:M24"/>
    <mergeCell ref="D25:F27"/>
    <mergeCell ref="G25:G27"/>
    <mergeCell ref="H25:I27"/>
    <mergeCell ref="J25:M27"/>
    <mergeCell ref="N26:O26"/>
    <mergeCell ref="A2:S2"/>
    <mergeCell ref="A3:C3"/>
    <mergeCell ref="O3:S3"/>
    <mergeCell ref="A5:A6"/>
    <mergeCell ref="B5:B6"/>
    <mergeCell ref="C5:C6"/>
    <mergeCell ref="D5:G5"/>
    <mergeCell ref="K5:K6"/>
    <mergeCell ref="L5:L6"/>
    <mergeCell ref="M5:M6"/>
    <mergeCell ref="N5:Q5"/>
    <mergeCell ref="D6:F6"/>
    <mergeCell ref="N6:P6"/>
  </mergeCells>
  <phoneticPr fontId="2"/>
  <conditionalFormatting sqref="B2 L2:L4 L7:L21 B7:B22 B28:B1048576 B4:B5">
    <cfRule type="expression" dxfId="64" priority="11">
      <formula>MATCH(A2,祝日,0)&gt;0</formula>
    </cfRule>
    <cfRule type="cellIs" dxfId="63" priority="12" operator="equal">
      <formula>"日"</formula>
    </cfRule>
    <cfRule type="cellIs" dxfId="62" priority="13" operator="equal">
      <formula>"土"</formula>
    </cfRule>
  </conditionalFormatting>
  <conditionalFormatting sqref="L5">
    <cfRule type="expression" dxfId="61" priority="8">
      <formula>MATCH(K5,祝日,0)&gt;0</formula>
    </cfRule>
    <cfRule type="cellIs" dxfId="60" priority="9" operator="equal">
      <formula>"日"</formula>
    </cfRule>
    <cfRule type="cellIs" dxfId="59" priority="10" operator="equal">
      <formula>"土"</formula>
    </cfRule>
  </conditionalFormatting>
  <conditionalFormatting sqref="L28:L1048576">
    <cfRule type="expression" dxfId="58" priority="14">
      <formula>MATCH(#REF!,祝日,0)&gt;0</formula>
    </cfRule>
    <cfRule type="cellIs" dxfId="57" priority="15" operator="equal">
      <formula>"日"</formula>
    </cfRule>
    <cfRule type="cellIs" dxfId="56" priority="16" operator="equal">
      <formula>"土"</formula>
    </cfRule>
  </conditionalFormatting>
  <conditionalFormatting sqref="K19:S21">
    <cfRule type="expression" dxfId="55" priority="7">
      <formula>$K19=""</formula>
    </cfRule>
  </conditionalFormatting>
  <conditionalFormatting sqref="B3">
    <cfRule type="expression" dxfId="54" priority="1">
      <formula>MATCH(A3,祝日,0)&gt;0</formula>
    </cfRule>
    <cfRule type="cellIs" dxfId="53" priority="2" operator="equal">
      <formula>"日"</formula>
    </cfRule>
    <cfRule type="cellIs" dxfId="52" priority="3" operator="equal">
      <formula>"土"</formula>
    </cfRule>
  </conditionalFormatting>
  <printOptions horizontalCentered="1" verticalCentered="1"/>
  <pageMargins left="0.19685039370078741" right="0.19685039370078741" top="0" bottom="0" header="0.19685039370078741" footer="0.19685039370078741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14</vt:i4>
      </vt:variant>
    </vt:vector>
  </HeadingPairs>
  <TitlesOfParts>
    <vt:vector size="27" baseType="lpstr">
      <vt:lpstr>指定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</vt:lpstr>
      <vt:lpstr>2</vt:lpstr>
      <vt:lpstr>3</vt:lpstr>
      <vt:lpstr>'1'!Print_Area</vt:lpstr>
      <vt:lpstr>'10'!Print_Area</vt:lpstr>
      <vt:lpstr>'11'!Print_Area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祝日</vt:lpstr>
      <vt:lpstr>名称</vt:lpstr>
    </vt:vector>
  </TitlesOfParts>
  <Company>徳島大学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工学部学務係</dc:creator>
  <cp:lastModifiedBy>fmvdesktop</cp:lastModifiedBy>
  <cp:lastPrinted>2020-03-18T01:04:23Z</cp:lastPrinted>
  <dcterms:created xsi:type="dcterms:W3CDTF">2002-04-16T23:53:58Z</dcterms:created>
  <dcterms:modified xsi:type="dcterms:W3CDTF">2022-04-07T02:53:34Z</dcterms:modified>
</cp:coreProperties>
</file>